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82" yWindow="2298" windowWidth="7767" windowHeight="3404" activeTab="0"/>
  </bookViews>
  <sheets>
    <sheet name="CUADRO 1.1" sheetId="1" r:id="rId1"/>
    <sheet name="CUADRO 1,2" sheetId="2" r:id="rId2"/>
    <sheet name="CUADRO 1,3" sheetId="3" r:id="rId3"/>
    <sheet name="CUADRO 1,4" sheetId="4" r:id="rId4"/>
    <sheet name="CUADRO 1,5" sheetId="5" r:id="rId5"/>
    <sheet name="CUADRO 1,6" sheetId="6" r:id="rId6"/>
    <sheet name="CUADRO 1.6 B" sheetId="7" r:id="rId7"/>
    <sheet name="CUADRO 1,7" sheetId="8" r:id="rId8"/>
    <sheet name="CUADRO 1,8" sheetId="9" r:id="rId9"/>
    <sheet name="CUADRO 1,8 B" sheetId="10" r:id="rId10"/>
    <sheet name="CUADRO 1,8C" sheetId="11" r:id="rId11"/>
    <sheet name="CUADRO 1,9" sheetId="12" r:id="rId12"/>
    <sheet name="CUADRO 1,9 B" sheetId="13" r:id="rId13"/>
    <sheet name="CUADRO 1,9C" sheetId="14" r:id="rId14"/>
    <sheet name="CUADRO 1,10" sheetId="15" r:id="rId15"/>
    <sheet name="CUADRO 1,11" sheetId="16" r:id="rId16"/>
    <sheet name="CUADRO 1,12" sheetId="17" r:id="rId17"/>
    <sheet name="CUADRO 1,13" sheetId="18" r:id="rId18"/>
  </sheets>
  <definedNames>
    <definedName name="_Regression_Int" localSheetId="0" hidden="1">1</definedName>
    <definedName name="A_impresión_IM" localSheetId="0">'CUADRO 1.1'!$B$10:$N$18</definedName>
    <definedName name="_xlnm.Print_Area" localSheetId="14">'CUADRO 1,10'!$A$1:$Q$61</definedName>
    <definedName name="_xlnm.Print_Area" localSheetId="15">'CUADRO 1,11'!$A$1:$Q$45</definedName>
    <definedName name="_xlnm.Print_Area" localSheetId="16">'CUADRO 1,12'!$A$1:$Q$20</definedName>
    <definedName name="_xlnm.Print_Area" localSheetId="17">'CUADRO 1,13'!$A$1:$Q$11</definedName>
    <definedName name="_xlnm.Print_Area" localSheetId="9">'CUADRO 1,8 B'!$A$1:$Q$37</definedName>
    <definedName name="_xlnm.Print_Area" localSheetId="10">'CUADRO 1,8C'!$A$1:$I$57</definedName>
    <definedName name="_xlnm.Print_Area" localSheetId="12">'CUADRO 1,9 B'!$A$1:$Q$38</definedName>
    <definedName name="_xlnm.Print_Area" localSheetId="13">'CUADRO 1,9C'!$A$1:$I$49</definedName>
    <definedName name="_xlnm.Print_Area" localSheetId="0">'CUADRO 1.1'!$A$1:$N$33</definedName>
    <definedName name="_xlnm.Print_Area" localSheetId="6">'CUADRO 1.6 B'!$A$1:$I$56</definedName>
    <definedName name="PAX_NACIONAL" localSheetId="14">'CUADRO 1,10'!$A$3:$N$60</definedName>
    <definedName name="PAX_NACIONAL" localSheetId="15">'CUADRO 1,11'!$A$3:$N$44</definedName>
    <definedName name="PAX_NACIONAL" localSheetId="16">'CUADRO 1,12'!$A$3:$N$19</definedName>
    <definedName name="PAX_NACIONAL" localSheetId="17">'CUADRO 1,13'!$A$3:$N$10</definedName>
    <definedName name="PAX_NACIONAL" localSheetId="2">'CUADRO 1,3'!$A$3:$H$19</definedName>
    <definedName name="PAX_NACIONAL" localSheetId="3">'CUADRO 1,4'!$A$3:$N$29</definedName>
    <definedName name="PAX_NACIONAL" localSheetId="4">'CUADRO 1,5'!$A$3:$N$40</definedName>
    <definedName name="PAX_NACIONAL" localSheetId="5">'CUADRO 1,6'!$A$3:$H$44</definedName>
    <definedName name="PAX_NACIONAL" localSheetId="7">'CUADRO 1,7'!$A$3:$H$35</definedName>
    <definedName name="PAX_NACIONAL" localSheetId="8">'CUADRO 1,8'!$A$3:$H$53</definedName>
    <definedName name="PAX_NACIONAL" localSheetId="9">'CUADRO 1,8 B'!$A$3:$N$34</definedName>
    <definedName name="PAX_NACIONAL" localSheetId="10">'CUADRO 1,8C'!$A$3:$H$55</definedName>
    <definedName name="PAX_NACIONAL" localSheetId="11">'CUADRO 1,9'!$A$3:$H$42</definedName>
    <definedName name="PAX_NACIONAL" localSheetId="12">'CUADRO 1,9 B'!$A$3:$N$35</definedName>
    <definedName name="PAX_NACIONAL" localSheetId="13">'CUADRO 1,9C'!$A$3:$H$47</definedName>
    <definedName name="PAX_NACIONAL" localSheetId="6">'CUADRO 1.6 B'!$A$3:$H$55</definedName>
    <definedName name="PAX_NACIONAL">'CUADRO 1,2'!$A$3:$H$11</definedName>
    <definedName name="Títulos_a_imprimir_IM" localSheetId="0">'CUADRO 1.1'!#REF!</definedName>
  </definedNames>
  <calcPr fullCalcOnLoad="1"/>
</workbook>
</file>

<file path=xl/sharedStrings.xml><?xml version="1.0" encoding="utf-8"?>
<sst xmlns="http://schemas.openxmlformats.org/spreadsheetml/2006/main" count="961" uniqueCount="323">
  <si>
    <t>Fuente: Empresas Aéreas Archivo Origen-Destino</t>
  </si>
  <si>
    <t>Información provisional. Carga y Correo en Toneladas</t>
  </si>
  <si>
    <t>Ene - Ene 2009 / Ene - Ene 2008</t>
  </si>
  <si>
    <t>Variación Acumulada %</t>
  </si>
  <si>
    <t>Ene 2009 - Ene 2008</t>
  </si>
  <si>
    <t>Variación Mensual %</t>
  </si>
  <si>
    <t>Ene- Ene 2009</t>
  </si>
  <si>
    <t>Ene- Ene 2008</t>
  </si>
  <si>
    <t>Información acumulada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</si>
  <si>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</si>
  <si>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</si>
  <si>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</si>
  <si>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</si>
  <si>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</si>
  <si>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</si>
  <si>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</si>
  <si>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</si>
  <si>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</si>
  <si>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</si>
  <si>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Marzo</t>
  </si>
  <si>
    <t>Febrero</t>
  </si>
  <si>
    <t>Total</t>
  </si>
  <si>
    <t>Llegada</t>
  </si>
  <si>
    <t>Salida</t>
  </si>
  <si>
    <t>Llegados</t>
  </si>
  <si>
    <t>Salidos</t>
  </si>
  <si>
    <t xml:space="preserve"> </t>
  </si>
  <si>
    <t>Correo</t>
  </si>
  <si>
    <t>Carga</t>
  </si>
  <si>
    <t>Pasajeros</t>
  </si>
  <si>
    <t>PERIODO</t>
  </si>
  <si>
    <t>I N T E R N A C I O N A L</t>
  </si>
  <si>
    <t xml:space="preserve">   N A C I O N A L</t>
  </si>
  <si>
    <t>CUADRO 1.1  COMPORTAMIENTO DEL TRANSPORTE AEREO REGULAR - PASAJEROS Y CARGA</t>
  </si>
  <si>
    <t>Información provisional. Fuente: Empresas Aéreas Archivo Origen-Destino.  *: Variación superior al 500%</t>
  </si>
  <si>
    <t>Aer. Antioquia</t>
  </si>
  <si>
    <t>Easy Fly</t>
  </si>
  <si>
    <t>Aires</t>
  </si>
  <si>
    <t>Satena</t>
  </si>
  <si>
    <t>SAM</t>
  </si>
  <si>
    <t>Aerorepublica</t>
  </si>
  <si>
    <t>Avianca</t>
  </si>
  <si>
    <t>TOTAL</t>
  </si>
  <si>
    <t>% Var.</t>
  </si>
  <si>
    <t>Ene - Ene 2008</t>
  </si>
  <si>
    <t>% PART</t>
  </si>
  <si>
    <t>Ene - Ene 2009</t>
  </si>
  <si>
    <t>Enero 2008</t>
  </si>
  <si>
    <t>Enero 2009</t>
  </si>
  <si>
    <t>Comparativo acumulado</t>
  </si>
  <si>
    <t>Comparativo mensual</t>
  </si>
  <si>
    <t>EMPRESA</t>
  </si>
  <si>
    <t>Cuadro 1.2 Pasajeros nacionales por empresa</t>
  </si>
  <si>
    <t>Fuente: Empresas Aéreas</t>
  </si>
  <si>
    <t>Información provisional. Carga en toneladas</t>
  </si>
  <si>
    <t>Air Colombia</t>
  </si>
  <si>
    <t>Cosmos</t>
  </si>
  <si>
    <t>Saep</t>
  </si>
  <si>
    <t>Sadelca</t>
  </si>
  <si>
    <t>Selva</t>
  </si>
  <si>
    <t>Tampa</t>
  </si>
  <si>
    <t>Arkas</t>
  </si>
  <si>
    <t>LAS</t>
  </si>
  <si>
    <t>Aerosucre</t>
  </si>
  <si>
    <t>Cuadro 1.3 Carga nacional por empresa</t>
  </si>
  <si>
    <t>Información provisional. *: Variación superior a 500%.</t>
  </si>
  <si>
    <t>Dutch Antilles</t>
  </si>
  <si>
    <t>Tame</t>
  </si>
  <si>
    <t>Aerol. Argentinas</t>
  </si>
  <si>
    <t>Cubana</t>
  </si>
  <si>
    <t>VRG Lineas Aereas</t>
  </si>
  <si>
    <t>Aerogal</t>
  </si>
  <si>
    <t>Air Canada</t>
  </si>
  <si>
    <t>Air Comet</t>
  </si>
  <si>
    <t>Lacsa</t>
  </si>
  <si>
    <t>Lan Chile</t>
  </si>
  <si>
    <t>Mexicana</t>
  </si>
  <si>
    <t>Lan Peru</t>
  </si>
  <si>
    <t>Taca</t>
  </si>
  <si>
    <t>Spirit Airlines</t>
  </si>
  <si>
    <t>Air France</t>
  </si>
  <si>
    <t>Delta</t>
  </si>
  <si>
    <t>Continental</t>
  </si>
  <si>
    <t>Iberia</t>
  </si>
  <si>
    <t>Copa</t>
  </si>
  <si>
    <t>American</t>
  </si>
  <si>
    <t>Aerolínea</t>
  </si>
  <si>
    <t>Cuadro 1.4 Pasajeros internacionales por empresa</t>
  </si>
  <si>
    <t xml:space="preserve">Información provisional. *: Variación superior a 500%.  </t>
  </si>
  <si>
    <t>Polar Air Cargo, Inc.</t>
  </si>
  <si>
    <t>Atlas Airlines</t>
  </si>
  <si>
    <t>Cargolux</t>
  </si>
  <si>
    <t>Fedex</t>
  </si>
  <si>
    <t>Mas Air</t>
  </si>
  <si>
    <t>Florida West</t>
  </si>
  <si>
    <t>Absa</t>
  </si>
  <si>
    <t>Vensecar C.A.</t>
  </si>
  <si>
    <t>Ups</t>
  </si>
  <si>
    <t>Martinair</t>
  </si>
  <si>
    <t>Centurion</t>
  </si>
  <si>
    <t>Arrow</t>
  </si>
  <si>
    <t>Cuadro 1.5 Carga internacional por empresa</t>
  </si>
  <si>
    <t>Información provisional . Fuente: Empresas Aéreas Archivo Origen-Destino</t>
  </si>
  <si>
    <t>OTRAS</t>
  </si>
  <si>
    <t>CAQ-EOH-CAQ</t>
  </si>
  <si>
    <t>BOG-FLA-BOG</t>
  </si>
  <si>
    <t>CLO-PSO-CLO</t>
  </si>
  <si>
    <t>BOG-VVC-BOG</t>
  </si>
  <si>
    <t>ADZ-PVA-ADZ</t>
  </si>
  <si>
    <t>EOH-PEI-EOH</t>
  </si>
  <si>
    <t>CUC-BGA-CUC</t>
  </si>
  <si>
    <t>BOG-PPN-BOG</t>
  </si>
  <si>
    <t>BOG-AUC-BOG</t>
  </si>
  <si>
    <t>MDE-SMR-MDE</t>
  </si>
  <si>
    <t>CLO-BAQ-CLO</t>
  </si>
  <si>
    <t>BOG-IBE-BOG</t>
  </si>
  <si>
    <t>BAQ-MDE-BAQ</t>
  </si>
  <si>
    <t>EOH-MTR-EOH</t>
  </si>
  <si>
    <t>CLO-CTG-CLO</t>
  </si>
  <si>
    <t>BOG-LET-BOG</t>
  </si>
  <si>
    <t>APO-EOH-APO</t>
  </si>
  <si>
    <t>CLO-MDE-CLO</t>
  </si>
  <si>
    <t>BOG-VUP-BOG</t>
  </si>
  <si>
    <t>BOG-EYP-BOG</t>
  </si>
  <si>
    <t>BOG-NVA-BOG</t>
  </si>
  <si>
    <t>CTG-MDE-CTG</t>
  </si>
  <si>
    <t>BOG-PSO-BOG</t>
  </si>
  <si>
    <t>ADZ-MDE-ADZ</t>
  </si>
  <si>
    <t>ADZ-CLO-ADZ</t>
  </si>
  <si>
    <t>BOG-MZL-BOG</t>
  </si>
  <si>
    <t>EOH-UIB-EOH</t>
  </si>
  <si>
    <t>BOG-AXM-BOG</t>
  </si>
  <si>
    <t>BOG-MTR-BOG</t>
  </si>
  <si>
    <t>BOG-EOH-BOG</t>
  </si>
  <si>
    <t>BOG-CUC-BOG</t>
  </si>
  <si>
    <t>BOG-PEI-BOG</t>
  </si>
  <si>
    <t>BOG-BGA-BOG</t>
  </si>
  <si>
    <t>BOG-ADZ-BOG</t>
  </si>
  <si>
    <t>BOG-SMR-BOG</t>
  </si>
  <si>
    <t>BOG-BAQ-BOG</t>
  </si>
  <si>
    <t>BOG-CTG-BOG</t>
  </si>
  <si>
    <t>BOG-MDE-BOG</t>
  </si>
  <si>
    <t>BOG-CLO-BOG</t>
  </si>
  <si>
    <t xml:space="preserve">TOTAL </t>
  </si>
  <si>
    <t xml:space="preserve">Enero 2008 </t>
  </si>
  <si>
    <t>RUTA</t>
  </si>
  <si>
    <t>Cuadro 1.6 Pasajeros nacionales por principales rutas</t>
  </si>
  <si>
    <t>Información provisional. Fuente empresas aéreas. *: Variación superior al 500%.</t>
  </si>
  <si>
    <t>OTRAS RUTAS</t>
  </si>
  <si>
    <t>Otras</t>
  </si>
  <si>
    <t>RUTA - EMPRESA</t>
  </si>
  <si>
    <t>Cuadro 1.6B Pasajeros nacionales - Rutas troncales por empresa</t>
  </si>
  <si>
    <t>Información provisional. Fuente: Empresas Aéreas</t>
  </si>
  <si>
    <t>*</t>
  </si>
  <si>
    <t>BOG-MVP-BOG</t>
  </si>
  <si>
    <t>Cuadro 1.7 Carga nacional por principales rutas</t>
  </si>
  <si>
    <t>Información provisional. *: Variación superior a 500%. Fuente: Empresas Aéreas archivo Origen-Destino</t>
  </si>
  <si>
    <t>OTROS MERCADOS</t>
  </si>
  <si>
    <t>CLO-AUA-CLO</t>
  </si>
  <si>
    <t>MDE-AUA-MDE</t>
  </si>
  <si>
    <t>BOG-CUR-BOG</t>
  </si>
  <si>
    <t>BOG-AUA-BOG</t>
  </si>
  <si>
    <t>BOG-HAV-BOG</t>
  </si>
  <si>
    <t>ISLAS CARIBE</t>
  </si>
  <si>
    <t>BOG-SDQ-BOG</t>
  </si>
  <si>
    <t>BAQ-PTY-BAQ</t>
  </si>
  <si>
    <t>BOG-SJO-BOG</t>
  </si>
  <si>
    <t>CLO-PTY-CLO</t>
  </si>
  <si>
    <t>BOG-MEX-BOG</t>
  </si>
  <si>
    <t>MDE-PTY-MDE</t>
  </si>
  <si>
    <t>BOG-PTY-BOG</t>
  </si>
  <si>
    <t>CENTRO AMERICA</t>
  </si>
  <si>
    <t>CTG-MAD-CTG</t>
  </si>
  <si>
    <t>BOG-BCN-BOG</t>
  </si>
  <si>
    <t>MDE-MAD-MDE</t>
  </si>
  <si>
    <t>CLO-MAD-CLO</t>
  </si>
  <si>
    <t>BOG-CDG-BOG</t>
  </si>
  <si>
    <t>BOG-MAD-BOG</t>
  </si>
  <si>
    <t>EUROPA</t>
  </si>
  <si>
    <t>CLO-CCS-CLO</t>
  </si>
  <si>
    <t>BOG-GYE-BOG</t>
  </si>
  <si>
    <t>MDE-UIO-MDE</t>
  </si>
  <si>
    <t>MDE-CCS-MDE</t>
  </si>
  <si>
    <t>MDE-LIM-MDE</t>
  </si>
  <si>
    <t>BOG-BUE-BOG</t>
  </si>
  <si>
    <t>BOG-SAO-BOG</t>
  </si>
  <si>
    <t>BOG-SCL-BOG</t>
  </si>
  <si>
    <t>BOG-UIO-BOG</t>
  </si>
  <si>
    <t>BOG-CCS-BOG</t>
  </si>
  <si>
    <t>BOG-LIM-BOG</t>
  </si>
  <si>
    <t>SURAMERICA</t>
  </si>
  <si>
    <t>BOG-YYZ-BOG</t>
  </si>
  <si>
    <t>CTG-FLL-CTG</t>
  </si>
  <si>
    <t>BAQ-MIA-BAQ</t>
  </si>
  <si>
    <t>BOG-ATL-BOG</t>
  </si>
  <si>
    <t>BOG-IAH-BOG</t>
  </si>
  <si>
    <t>CLO-MIA-CLO</t>
  </si>
  <si>
    <t>BOG-FLL-BOG</t>
  </si>
  <si>
    <t>BOG-NYC-BOG</t>
  </si>
  <si>
    <t>MDE-MIA-MDE</t>
  </si>
  <si>
    <t>BOG-MIA-BOG</t>
  </si>
  <si>
    <t>NORTE AMÉRICA</t>
  </si>
  <si>
    <t>MERCADO - RUTA</t>
  </si>
  <si>
    <t>Cuadro 1.8 Pasajeros internacionales por principales rutas</t>
  </si>
  <si>
    <t xml:space="preserve">Información provisional. *: Variación superior a 500%   </t>
  </si>
  <si>
    <t>OTROS</t>
  </si>
  <si>
    <t>CUBA</t>
  </si>
  <si>
    <t>ANTILLAS HOLANDESAS</t>
  </si>
  <si>
    <t>EL SALVADOR</t>
  </si>
  <si>
    <t>GUATEMALA</t>
  </si>
  <si>
    <t>REPUBLICA DOMINICANA</t>
  </si>
  <si>
    <t>COSTA RICA</t>
  </si>
  <si>
    <t>MEXICO</t>
  </si>
  <si>
    <t>PANAMA</t>
  </si>
  <si>
    <t>CENTRO AMÉRICA</t>
  </si>
  <si>
    <t>INGLATERRA</t>
  </si>
  <si>
    <t>FRANCIA</t>
  </si>
  <si>
    <t>ESPAÑA</t>
  </si>
  <si>
    <t>ARGENTINA</t>
  </si>
  <si>
    <t>CHILE</t>
  </si>
  <si>
    <t>BRASIL</t>
  </si>
  <si>
    <t>ECUADOR</t>
  </si>
  <si>
    <t>PERU</t>
  </si>
  <si>
    <t>VENEZUELA</t>
  </si>
  <si>
    <t>PUERTO RICO</t>
  </si>
  <si>
    <t>CANADA</t>
  </si>
  <si>
    <t>ESTADOS UNIDOS</t>
  </si>
  <si>
    <t>NORTEAMÉRICA</t>
  </si>
  <si>
    <t>Enero - Enero 2008</t>
  </si>
  <si>
    <t>Enero - Enero 2009</t>
  </si>
  <si>
    <t>CONTINENTE - PAIS</t>
  </si>
  <si>
    <t>Cuadro 1.8B Pasajeros Internacionales por Continente y País</t>
  </si>
  <si>
    <t>Información provisional . Fuente empresas aéreas. *: Variación superior a 500%</t>
  </si>
  <si>
    <t>Otros</t>
  </si>
  <si>
    <t>NORTE AMERICA</t>
  </si>
  <si>
    <t>Continente - Empresa</t>
  </si>
  <si>
    <t>Cuadro 1.8C Pasajeros internacionales por continente y empresa</t>
  </si>
  <si>
    <t>Información provisional. Carga en toneladas. *: Variación superior a 500%.</t>
  </si>
  <si>
    <t>BOG-LUX-BOG</t>
  </si>
  <si>
    <t>BOG-AMS-BOG</t>
  </si>
  <si>
    <t>BOG-CPQ-BOG</t>
  </si>
  <si>
    <t>Cuadro 1.9 Carga internacional por principales rutas</t>
  </si>
  <si>
    <t>Información Provisional. *: Variación superior a 500%. Fuente: Empresas Aéreas. Carga en toneladas.</t>
  </si>
  <si>
    <t>BARBADOS</t>
  </si>
  <si>
    <t>LUXEMBURGO</t>
  </si>
  <si>
    <t>HOLANDA</t>
  </si>
  <si>
    <t>Cuadro 1.9B Carga Internacional por Continente y País</t>
  </si>
  <si>
    <t>Información provisional . Fuente empresas aéreas. *: Variación superior a 500%. Carga en toneladas.</t>
  </si>
  <si>
    <t>Cuadro 1.9C Carga internacional por continente y empresa</t>
  </si>
  <si>
    <t>No se incluyen pasajeros en tránsito ni pasajeros en conexión.</t>
  </si>
  <si>
    <t>Información provisional. Fuente: Empresas Aéreas Archivo Origen-Destino.</t>
  </si>
  <si>
    <t>LA PEDRERA</t>
  </si>
  <si>
    <t>LA CHORRERA</t>
  </si>
  <si>
    <t>TAME</t>
  </si>
  <si>
    <t>SAN VICENTE DEL CAGUAN</t>
  </si>
  <si>
    <t>ACANDI</t>
  </si>
  <si>
    <t>VILLA GARZON</t>
  </si>
  <si>
    <t>BUENAVENTURA</t>
  </si>
  <si>
    <t>SAN JOSE DEL GUAVIARE</t>
  </si>
  <si>
    <t>CONDOTO</t>
  </si>
  <si>
    <t>PUERTO LEGUIZAMO</t>
  </si>
  <si>
    <t>ALDANA</t>
  </si>
  <si>
    <t>EL BAGRE</t>
  </si>
  <si>
    <t>REMEDIOS</t>
  </si>
  <si>
    <t>CAPURGANA</t>
  </si>
  <si>
    <t>NUQUI</t>
  </si>
  <si>
    <t>MITU</t>
  </si>
  <si>
    <t>GUAPI</t>
  </si>
  <si>
    <t>PUERTO INIRIDA</t>
  </si>
  <si>
    <t>CARTAGO</t>
  </si>
  <si>
    <t>CAUCASIA</t>
  </si>
  <si>
    <t>PUERTO CARRENO</t>
  </si>
  <si>
    <t>BAHIA SOLANO</t>
  </si>
  <si>
    <t>FLORENCIA</t>
  </si>
  <si>
    <t>PROVIDENCIA</t>
  </si>
  <si>
    <t>TUMACO</t>
  </si>
  <si>
    <t>PUERTO ASIS</t>
  </si>
  <si>
    <t>COROZAL</t>
  </si>
  <si>
    <t>RIOHACHA</t>
  </si>
  <si>
    <t>VILLAVICENCIO</t>
  </si>
  <si>
    <t>POPAYAN</t>
  </si>
  <si>
    <t>ARAUCA - MUNICIPIO</t>
  </si>
  <si>
    <t>BARRANCABERMEJA</t>
  </si>
  <si>
    <t>LETICIA</t>
  </si>
  <si>
    <t>CAREPA</t>
  </si>
  <si>
    <t>IBAGUE</t>
  </si>
  <si>
    <t>EL YOPAL</t>
  </si>
  <si>
    <t>VALLEDUPAR</t>
  </si>
  <si>
    <t>NEIVA</t>
  </si>
  <si>
    <t>PASTO</t>
  </si>
  <si>
    <t>MANIZALES</t>
  </si>
  <si>
    <t>QUIBDO</t>
  </si>
  <si>
    <t>ARMENIA</t>
  </si>
  <si>
    <t>MONTERIA</t>
  </si>
  <si>
    <t>PEREIRA</t>
  </si>
  <si>
    <t>CUCUTA</t>
  </si>
  <si>
    <t>BUCARAMANGA</t>
  </si>
  <si>
    <t>SANTA MARTA</t>
  </si>
  <si>
    <t>SAN ANDRES - ISLA</t>
  </si>
  <si>
    <t>BARRANQUILLA</t>
  </si>
  <si>
    <t>MEDELLIN</t>
  </si>
  <si>
    <t>CARTAGENA</t>
  </si>
  <si>
    <t>RIONEGRO - ANTIOQUIA</t>
  </si>
  <si>
    <t>CALI</t>
  </si>
  <si>
    <t>BOGOTA</t>
  </si>
  <si>
    <t>AEROPUERTO</t>
  </si>
  <si>
    <t>Cuadro 1.10 Pasajeros Nacionales por Aeropuerto</t>
  </si>
  <si>
    <t>Nota: No incluye la carga en tránsito.</t>
  </si>
  <si>
    <t>Información provisional. Fuente: Empresas Aéreas Archivo Origen-Destino. Carga en toneladas. *: Variación superior a 500%.</t>
  </si>
  <si>
    <t>MIRAFLORES - GUAVIARE</t>
  </si>
  <si>
    <t>CARURU</t>
  </si>
  <si>
    <t>TARAIRA</t>
  </si>
  <si>
    <t>GUAINIA (BARRANCO MINAS)</t>
  </si>
  <si>
    <t>CALOTO</t>
  </si>
  <si>
    <t>SOLANO</t>
  </si>
  <si>
    <t>LA URIBE</t>
  </si>
  <si>
    <t>MELGAR</t>
  </si>
  <si>
    <t>LA MACARENA</t>
  </si>
  <si>
    <t>Cuadro 1.11 Carga Nacional por Aeropuerto</t>
  </si>
  <si>
    <t>Cuadro 1.12 Pasajeros Internacionales por Aeropuerto</t>
  </si>
  <si>
    <t>Información provisional. Fuente: Empresas Aéreas Archivo Origen-Destino. Carga en toneladas.</t>
  </si>
  <si>
    <t>Cuadro 1.13 Carga Internacional por Aeropuerto</t>
  </si>
  <si>
    <t>Carga + Correo</t>
  </si>
</sst>
</file>

<file path=xl/styles.xml><?xml version="1.0" encoding="utf-8"?>
<styleSheet xmlns="http://schemas.openxmlformats.org/spreadsheetml/2006/main">
  <numFmts count="1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%"/>
  </numFmts>
  <fonts count="3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11"/>
      <name val="Century Gothic"/>
      <family val="2"/>
    </font>
    <font>
      <b/>
      <sz val="9"/>
      <name val="Century Gothic"/>
      <family val="2"/>
    </font>
    <font>
      <b/>
      <sz val="14"/>
      <name val="Century Gothic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sz val="11"/>
      <color indexed="12"/>
      <name val="Century Gothic"/>
      <family val="2"/>
    </font>
    <font>
      <sz val="12"/>
      <color indexed="12"/>
      <name val="Century Gothic"/>
      <family val="2"/>
    </font>
    <font>
      <sz val="10"/>
      <color indexed="12"/>
      <name val="Century Gothic"/>
      <family val="2"/>
    </font>
    <font>
      <b/>
      <sz val="13"/>
      <name val="Century Gothic"/>
      <family val="2"/>
    </font>
    <font>
      <b/>
      <sz val="9"/>
      <color indexed="12"/>
      <name val="Century Gothic"/>
      <family val="2"/>
    </font>
    <font>
      <b/>
      <sz val="10"/>
      <color indexed="30"/>
      <name val="Century Gothic"/>
      <family val="2"/>
    </font>
    <font>
      <sz val="10"/>
      <color indexed="30"/>
      <name val="Century Gothic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22" borderId="0" applyNumberFormat="0" applyBorder="0" applyAlignment="0" applyProtection="0"/>
    <xf numFmtId="37" fontId="17" fillId="0" borderId="0">
      <alignment/>
      <protection/>
    </xf>
    <xf numFmtId="0" fontId="27" fillId="0" borderId="0">
      <alignment/>
      <protection/>
    </xf>
    <xf numFmtId="37" fontId="1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493">
    <xf numFmtId="0" fontId="0" fillId="0" borderId="0" xfId="0" applyAlignment="1">
      <alignment/>
    </xf>
    <xf numFmtId="37" fontId="18" fillId="0" borderId="0" xfId="51" applyFont="1">
      <alignment/>
      <protection/>
    </xf>
    <xf numFmtId="4" fontId="18" fillId="0" borderId="0" xfId="51" applyNumberFormat="1" applyFont="1">
      <alignment/>
      <protection/>
    </xf>
    <xf numFmtId="37" fontId="18" fillId="0" borderId="0" xfId="51" applyFont="1" applyFill="1">
      <alignment/>
      <protection/>
    </xf>
    <xf numFmtId="2" fontId="18" fillId="0" borderId="0" xfId="51" applyNumberFormat="1" applyFont="1" applyFill="1">
      <alignment/>
      <protection/>
    </xf>
    <xf numFmtId="0" fontId="19" fillId="0" borderId="0" xfId="53" applyNumberFormat="1" applyFont="1" applyFill="1" applyBorder="1">
      <alignment/>
      <protection/>
    </xf>
    <xf numFmtId="39" fontId="20" fillId="0" borderId="0" xfId="51" applyNumberFormat="1" applyFont="1" applyBorder="1" applyProtection="1">
      <alignment/>
      <protection/>
    </xf>
    <xf numFmtId="39" fontId="20" fillId="0" borderId="0" xfId="51" applyNumberFormat="1" applyFont="1" applyFill="1" applyBorder="1" applyProtection="1">
      <alignment/>
      <protection/>
    </xf>
    <xf numFmtId="37" fontId="20" fillId="0" borderId="0" xfId="51" applyFont="1" applyFill="1" applyBorder="1">
      <alignment/>
      <protection/>
    </xf>
    <xf numFmtId="2" fontId="18" fillId="0" borderId="10" xfId="51" applyNumberFormat="1" applyFont="1" applyFill="1" applyBorder="1" applyAlignment="1" applyProtection="1">
      <alignment horizontal="right" indent="1"/>
      <protection/>
    </xf>
    <xf numFmtId="2" fontId="18" fillId="0" borderId="11" xfId="51" applyNumberFormat="1" applyFont="1" applyFill="1" applyBorder="1" applyAlignment="1" applyProtection="1">
      <alignment horizontal="right" indent="1"/>
      <protection/>
    </xf>
    <xf numFmtId="2" fontId="18" fillId="0" borderId="12" xfId="51" applyNumberFormat="1" applyFont="1" applyFill="1" applyBorder="1" applyAlignment="1" applyProtection="1">
      <alignment horizontal="right" indent="1"/>
      <protection/>
    </xf>
    <xf numFmtId="2" fontId="18" fillId="0" borderId="13" xfId="51" applyNumberFormat="1" applyFont="1" applyFill="1" applyBorder="1" applyAlignment="1" applyProtection="1">
      <alignment horizontal="center"/>
      <protection/>
    </xf>
    <xf numFmtId="2" fontId="18" fillId="0" borderId="10" xfId="51" applyNumberFormat="1" applyFont="1" applyFill="1" applyBorder="1" applyAlignment="1" applyProtection="1">
      <alignment horizontal="center"/>
      <protection/>
    </xf>
    <xf numFmtId="37" fontId="20" fillId="0" borderId="14" xfId="51" applyFont="1" applyFill="1" applyBorder="1" applyAlignment="1" applyProtection="1">
      <alignment horizontal="left"/>
      <protection/>
    </xf>
    <xf numFmtId="37" fontId="20" fillId="0" borderId="15" xfId="51" applyFont="1" applyFill="1" applyBorder="1" applyAlignment="1" applyProtection="1">
      <alignment horizontal="left"/>
      <protection/>
    </xf>
    <xf numFmtId="2" fontId="18" fillId="0" borderId="16" xfId="51" applyNumberFormat="1" applyFont="1" applyFill="1" applyBorder="1" applyAlignment="1" applyProtection="1">
      <alignment horizontal="right" indent="1"/>
      <protection/>
    </xf>
    <xf numFmtId="2" fontId="18" fillId="0" borderId="17" xfId="51" applyNumberFormat="1" applyFont="1" applyFill="1" applyBorder="1" applyAlignment="1" applyProtection="1">
      <alignment horizontal="right" indent="1"/>
      <protection/>
    </xf>
    <xf numFmtId="2" fontId="18" fillId="0" borderId="18" xfId="51" applyNumberFormat="1" applyFont="1" applyFill="1" applyBorder="1" applyAlignment="1" applyProtection="1">
      <alignment horizontal="right" indent="1"/>
      <protection/>
    </xf>
    <xf numFmtId="2" fontId="18" fillId="0" borderId="19" xfId="51" applyNumberFormat="1" applyFont="1" applyFill="1" applyBorder="1" applyAlignment="1" applyProtection="1">
      <alignment horizontal="center"/>
      <protection/>
    </xf>
    <xf numFmtId="2" fontId="18" fillId="0" borderId="16" xfId="51" applyNumberFormat="1" applyFont="1" applyFill="1" applyBorder="1" applyProtection="1">
      <alignment/>
      <protection/>
    </xf>
    <xf numFmtId="2" fontId="18" fillId="0" borderId="18" xfId="51" applyNumberFormat="1" applyFont="1" applyFill="1" applyBorder="1" applyProtection="1">
      <alignment/>
      <protection/>
    </xf>
    <xf numFmtId="37" fontId="18" fillId="0" borderId="20" xfId="51" applyFont="1" applyFill="1" applyBorder="1">
      <alignment/>
      <protection/>
    </xf>
    <xf numFmtId="37" fontId="20" fillId="0" borderId="21" xfId="51" applyFont="1" applyFill="1" applyBorder="1" applyAlignment="1" applyProtection="1">
      <alignment horizontal="left"/>
      <protection/>
    </xf>
    <xf numFmtId="2" fontId="18" fillId="0" borderId="22" xfId="51" applyNumberFormat="1" applyFont="1" applyFill="1" applyBorder="1" applyAlignment="1" applyProtection="1">
      <alignment horizontal="right" indent="1"/>
      <protection/>
    </xf>
    <xf numFmtId="2" fontId="18" fillId="0" borderId="19" xfId="51" applyNumberFormat="1" applyFont="1" applyFill="1" applyBorder="1" applyAlignment="1" applyProtection="1">
      <alignment horizontal="right" indent="1"/>
      <protection/>
    </xf>
    <xf numFmtId="2" fontId="18" fillId="0" borderId="23" xfId="51" applyNumberFormat="1" applyFont="1" applyFill="1" applyBorder="1" applyAlignment="1" applyProtection="1">
      <alignment horizontal="right" indent="1"/>
      <protection/>
    </xf>
    <xf numFmtId="2" fontId="18" fillId="0" borderId="24" xfId="51" applyNumberFormat="1" applyFont="1" applyFill="1" applyBorder="1" applyAlignment="1" applyProtection="1">
      <alignment horizontal="center"/>
      <protection/>
    </xf>
    <xf numFmtId="37" fontId="20" fillId="0" borderId="25" xfId="51" applyFont="1" applyFill="1" applyBorder="1" applyAlignment="1" applyProtection="1">
      <alignment horizontal="left"/>
      <protection/>
    </xf>
    <xf numFmtId="37" fontId="18" fillId="0" borderId="19" xfId="51" applyFont="1" applyFill="1" applyBorder="1" applyProtection="1">
      <alignment/>
      <protection/>
    </xf>
    <xf numFmtId="37" fontId="18" fillId="0" borderId="19" xfId="51" applyFont="1" applyFill="1" applyBorder="1" applyAlignment="1" applyProtection="1">
      <alignment horizontal="right"/>
      <protection/>
    </xf>
    <xf numFmtId="37" fontId="18" fillId="0" borderId="26" xfId="51" applyFont="1" applyFill="1" applyBorder="1" applyProtection="1">
      <alignment/>
      <protection/>
    </xf>
    <xf numFmtId="37" fontId="18" fillId="0" borderId="23" xfId="51" applyFont="1" applyFill="1" applyBorder="1" applyAlignment="1" applyProtection="1">
      <alignment horizontal="right"/>
      <protection/>
    </xf>
    <xf numFmtId="37" fontId="18" fillId="0" borderId="0" xfId="51" applyFont="1" applyFill="1" applyBorder="1" applyAlignment="1" applyProtection="1">
      <alignment horizontal="right"/>
      <protection/>
    </xf>
    <xf numFmtId="3" fontId="18" fillId="0" borderId="19" xfId="51" applyNumberFormat="1" applyFont="1" applyFill="1" applyBorder="1" applyAlignment="1">
      <alignment horizontal="right"/>
      <protection/>
    </xf>
    <xf numFmtId="3" fontId="18" fillId="0" borderId="23" xfId="51" applyNumberFormat="1" applyFont="1" applyFill="1" applyBorder="1" applyAlignment="1">
      <alignment horizontal="right"/>
      <protection/>
    </xf>
    <xf numFmtId="3" fontId="18" fillId="0" borderId="24" xfId="51" applyNumberFormat="1" applyFont="1" applyFill="1" applyBorder="1">
      <alignment/>
      <protection/>
    </xf>
    <xf numFmtId="3" fontId="18" fillId="0" borderId="19" xfId="51" applyNumberFormat="1" applyFont="1" applyFill="1" applyBorder="1">
      <alignment/>
      <protection/>
    </xf>
    <xf numFmtId="37" fontId="18" fillId="0" borderId="27" xfId="51" applyFont="1" applyFill="1" applyBorder="1" applyProtection="1">
      <alignment/>
      <protection/>
    </xf>
    <xf numFmtId="37" fontId="18" fillId="0" borderId="27" xfId="51" applyFont="1" applyFill="1" applyBorder="1" applyAlignment="1" applyProtection="1">
      <alignment horizontal="right"/>
      <protection/>
    </xf>
    <xf numFmtId="37" fontId="18" fillId="0" borderId="28" xfId="51" applyFont="1" applyFill="1" applyBorder="1" applyProtection="1">
      <alignment/>
      <protection/>
    </xf>
    <xf numFmtId="37" fontId="18" fillId="0" borderId="29" xfId="51" applyFont="1" applyFill="1" applyBorder="1" applyAlignment="1" applyProtection="1">
      <alignment horizontal="right"/>
      <protection/>
    </xf>
    <xf numFmtId="37" fontId="21" fillId="0" borderId="25" xfId="51" applyFont="1" applyFill="1" applyBorder="1" applyAlignment="1">
      <alignment vertical="center"/>
      <protection/>
    </xf>
    <xf numFmtId="37" fontId="22" fillId="0" borderId="0" xfId="51" applyFont="1" applyAlignment="1" applyProtection="1">
      <alignment horizontal="fill"/>
      <protection/>
    </xf>
    <xf numFmtId="37" fontId="20" fillId="0" borderId="0" xfId="51" applyFont="1">
      <alignment/>
      <protection/>
    </xf>
    <xf numFmtId="37" fontId="21" fillId="0" borderId="0" xfId="51" applyFont="1">
      <alignment/>
      <protection/>
    </xf>
    <xf numFmtId="37" fontId="18" fillId="0" borderId="0" xfId="51" applyFont="1" applyFill="1" applyBorder="1" applyProtection="1">
      <alignment/>
      <protection/>
    </xf>
    <xf numFmtId="37" fontId="23" fillId="0" borderId="0" xfId="51" applyFont="1">
      <alignment/>
      <protection/>
    </xf>
    <xf numFmtId="37" fontId="20" fillId="0" borderId="0" xfId="51" applyFont="1" applyAlignment="1" applyProtection="1">
      <alignment horizontal="left"/>
      <protection/>
    </xf>
    <xf numFmtId="37" fontId="20" fillId="0" borderId="0" xfId="51" applyFont="1" applyBorder="1">
      <alignment/>
      <protection/>
    </xf>
    <xf numFmtId="37" fontId="20" fillId="0" borderId="0" xfId="51" applyFont="1" applyAlignment="1">
      <alignment/>
      <protection/>
    </xf>
    <xf numFmtId="37" fontId="24" fillId="22" borderId="11" xfId="51" applyFont="1" applyFill="1" applyBorder="1" applyAlignment="1" applyProtection="1">
      <alignment horizontal="center"/>
      <protection/>
    </xf>
    <xf numFmtId="37" fontId="24" fillId="22" borderId="10" xfId="51" applyFont="1" applyFill="1" applyBorder="1" applyAlignment="1" applyProtection="1">
      <alignment horizontal="center"/>
      <protection/>
    </xf>
    <xf numFmtId="37" fontId="24" fillId="22" borderId="12" xfId="51" applyFont="1" applyFill="1" applyBorder="1" applyAlignment="1" applyProtection="1">
      <alignment horizontal="center"/>
      <protection/>
    </xf>
    <xf numFmtId="37" fontId="25" fillId="22" borderId="30" xfId="51" applyFont="1" applyFill="1" applyBorder="1" applyAlignment="1">
      <alignment horizontal="centerContinuous"/>
      <protection/>
    </xf>
    <xf numFmtId="37" fontId="25" fillId="22" borderId="25" xfId="51" applyFont="1" applyFill="1" applyBorder="1" applyAlignment="1" applyProtection="1">
      <alignment horizontal="centerContinuous"/>
      <protection/>
    </xf>
    <xf numFmtId="37" fontId="24" fillId="22" borderId="28" xfId="51" applyFont="1" applyFill="1" applyBorder="1" applyAlignment="1" applyProtection="1">
      <alignment horizontal="fill"/>
      <protection/>
    </xf>
    <xf numFmtId="37" fontId="24" fillId="22" borderId="27" xfId="51" applyFont="1" applyFill="1" applyBorder="1" applyAlignment="1" applyProtection="1">
      <alignment horizontal="fill"/>
      <protection/>
    </xf>
    <xf numFmtId="37" fontId="24" fillId="22" borderId="29" xfId="51" applyFont="1" applyFill="1" applyBorder="1" applyAlignment="1" applyProtection="1">
      <alignment horizontal="fill"/>
      <protection/>
    </xf>
    <xf numFmtId="37" fontId="25" fillId="22" borderId="30" xfId="51" applyFont="1" applyFill="1" applyBorder="1">
      <alignment/>
      <protection/>
    </xf>
    <xf numFmtId="37" fontId="25" fillId="22" borderId="25" xfId="51" applyFont="1" applyFill="1" applyBorder="1">
      <alignment/>
      <protection/>
    </xf>
    <xf numFmtId="37" fontId="24" fillId="22" borderId="31" xfId="51" applyFont="1" applyFill="1" applyBorder="1" applyAlignment="1">
      <alignment horizontal="centerContinuous"/>
      <protection/>
    </xf>
    <xf numFmtId="37" fontId="24" fillId="22" borderId="32" xfId="51" applyFont="1" applyFill="1" applyBorder="1" applyAlignment="1">
      <alignment horizontal="centerContinuous"/>
      <protection/>
    </xf>
    <xf numFmtId="37" fontId="24" fillId="22" borderId="33" xfId="51" applyFont="1" applyFill="1" applyBorder="1" applyAlignment="1" applyProtection="1">
      <alignment horizontal="centerContinuous"/>
      <protection/>
    </xf>
    <xf numFmtId="37" fontId="25" fillId="22" borderId="34" xfId="51" applyFont="1" applyFill="1" applyBorder="1">
      <alignment/>
      <protection/>
    </xf>
    <xf numFmtId="37" fontId="25" fillId="22" borderId="35" xfId="51" applyFont="1" applyFill="1" applyBorder="1">
      <alignment/>
      <protection/>
    </xf>
    <xf numFmtId="0" fontId="18" fillId="0" borderId="0" xfId="52" applyFont="1">
      <alignment/>
      <protection/>
    </xf>
    <xf numFmtId="0" fontId="22" fillId="0" borderId="0" xfId="53" applyNumberFormat="1" applyFont="1" applyFill="1" applyBorder="1">
      <alignment/>
      <protection/>
    </xf>
    <xf numFmtId="0" fontId="28" fillId="0" borderId="0" xfId="52" applyFont="1">
      <alignment/>
      <protection/>
    </xf>
    <xf numFmtId="2" fontId="18" fillId="0" borderId="13" xfId="52" applyNumberFormat="1" applyFont="1" applyBorder="1">
      <alignment/>
      <protection/>
    </xf>
    <xf numFmtId="3" fontId="18" fillId="0" borderId="36" xfId="52" applyNumberFormat="1" applyFont="1" applyBorder="1">
      <alignment/>
      <protection/>
    </xf>
    <xf numFmtId="10" fontId="18" fillId="0" borderId="37" xfId="52" applyNumberFormat="1" applyFont="1" applyBorder="1">
      <alignment/>
      <protection/>
    </xf>
    <xf numFmtId="2" fontId="18" fillId="0" borderId="13" xfId="52" applyNumberFormat="1" applyFont="1" applyBorder="1" applyAlignment="1">
      <alignment horizontal="right"/>
      <protection/>
    </xf>
    <xf numFmtId="0" fontId="18" fillId="0" borderId="38" xfId="52" applyNumberFormat="1" applyFont="1" applyBorder="1" quotePrefix="1">
      <alignment/>
      <protection/>
    </xf>
    <xf numFmtId="2" fontId="18" fillId="0" borderId="39" xfId="52" applyNumberFormat="1" applyFont="1" applyBorder="1">
      <alignment/>
      <protection/>
    </xf>
    <xf numFmtId="3" fontId="18" fillId="0" borderId="40" xfId="52" applyNumberFormat="1" applyFont="1" applyBorder="1">
      <alignment/>
      <protection/>
    </xf>
    <xf numFmtId="10" fontId="18" fillId="0" borderId="41" xfId="52" applyNumberFormat="1" applyFont="1" applyBorder="1">
      <alignment/>
      <protection/>
    </xf>
    <xf numFmtId="2" fontId="18" fillId="0" borderId="39" xfId="52" applyNumberFormat="1" applyFont="1" applyBorder="1" applyAlignment="1">
      <alignment horizontal="right"/>
      <protection/>
    </xf>
    <xf numFmtId="0" fontId="18" fillId="0" borderId="42" xfId="52" applyNumberFormat="1" applyFont="1" applyBorder="1" quotePrefix="1">
      <alignment/>
      <protection/>
    </xf>
    <xf numFmtId="2" fontId="28" fillId="0" borderId="43" xfId="52" applyNumberFormat="1" applyFont="1" applyBorder="1">
      <alignment/>
      <protection/>
    </xf>
    <xf numFmtId="3" fontId="28" fillId="0" borderId="44" xfId="52" applyNumberFormat="1" applyFont="1" applyBorder="1">
      <alignment/>
      <protection/>
    </xf>
    <xf numFmtId="2" fontId="28" fillId="0" borderId="45" xfId="52" applyNumberFormat="1" applyFont="1" applyBorder="1">
      <alignment/>
      <protection/>
    </xf>
    <xf numFmtId="10" fontId="28" fillId="0" borderId="45" xfId="52" applyNumberFormat="1" applyFont="1" applyBorder="1">
      <alignment/>
      <protection/>
    </xf>
    <xf numFmtId="0" fontId="28" fillId="0" borderId="46" xfId="52" applyNumberFormat="1" applyFont="1" applyBorder="1">
      <alignment/>
      <protection/>
    </xf>
    <xf numFmtId="49" fontId="18" fillId="0" borderId="0" xfId="52" applyNumberFormat="1" applyFont="1" applyAlignment="1">
      <alignment horizontal="center" vertical="center" wrapText="1"/>
      <protection/>
    </xf>
    <xf numFmtId="49" fontId="20" fillId="22" borderId="47" xfId="52" applyNumberFormat="1" applyFont="1" applyFill="1" applyBorder="1" applyAlignment="1">
      <alignment horizontal="center" vertical="center" wrapText="1"/>
      <protection/>
    </xf>
    <xf numFmtId="49" fontId="20" fillId="22" borderId="48" xfId="52" applyNumberFormat="1" applyFont="1" applyFill="1" applyBorder="1" applyAlignment="1">
      <alignment horizontal="center" vertical="center" wrapText="1"/>
      <protection/>
    </xf>
    <xf numFmtId="49" fontId="20" fillId="22" borderId="49" xfId="52" applyNumberFormat="1" applyFont="1" applyFill="1" applyBorder="1" applyAlignment="1">
      <alignment horizontal="center" vertical="center" wrapText="1"/>
      <protection/>
    </xf>
    <xf numFmtId="0" fontId="18" fillId="0" borderId="0" xfId="54" applyFont="1">
      <alignment/>
      <protection/>
    </xf>
    <xf numFmtId="0" fontId="19" fillId="0" borderId="0" xfId="54" applyFont="1">
      <alignment/>
      <protection/>
    </xf>
    <xf numFmtId="3" fontId="18" fillId="0" borderId="0" xfId="54" applyNumberFormat="1" applyFont="1">
      <alignment/>
      <protection/>
    </xf>
    <xf numFmtId="10" fontId="18" fillId="0" borderId="50" xfId="54" applyNumberFormat="1" applyFont="1" applyBorder="1" applyAlignment="1">
      <alignment horizontal="right"/>
      <protection/>
    </xf>
    <xf numFmtId="3" fontId="18" fillId="0" borderId="51" xfId="54" applyNumberFormat="1" applyFont="1" applyBorder="1">
      <alignment/>
      <protection/>
    </xf>
    <xf numFmtId="3" fontId="18" fillId="0" borderId="36" xfId="54" applyNumberFormat="1" applyFont="1" applyBorder="1">
      <alignment/>
      <protection/>
    </xf>
    <xf numFmtId="10" fontId="18" fillId="0" borderId="50" xfId="54" applyNumberFormat="1" applyFont="1" applyBorder="1">
      <alignment/>
      <protection/>
    </xf>
    <xf numFmtId="0" fontId="18" fillId="0" borderId="52" xfId="54" applyFont="1" applyBorder="1">
      <alignment/>
      <protection/>
    </xf>
    <xf numFmtId="10" fontId="18" fillId="0" borderId="53" xfId="54" applyNumberFormat="1" applyFont="1" applyBorder="1" applyAlignment="1">
      <alignment horizontal="right"/>
      <protection/>
    </xf>
    <xf numFmtId="3" fontId="18" fillId="0" borderId="54" xfId="54" applyNumberFormat="1" applyFont="1" applyBorder="1">
      <alignment/>
      <protection/>
    </xf>
    <xf numFmtId="3" fontId="18" fillId="0" borderId="40" xfId="54" applyNumberFormat="1" applyFont="1" applyBorder="1">
      <alignment/>
      <protection/>
    </xf>
    <xf numFmtId="10" fontId="18" fillId="0" borderId="53" xfId="54" applyNumberFormat="1" applyFont="1" applyBorder="1">
      <alignment/>
      <protection/>
    </xf>
    <xf numFmtId="0" fontId="18" fillId="0" borderId="55" xfId="54" applyFont="1" applyBorder="1">
      <alignment/>
      <protection/>
    </xf>
    <xf numFmtId="0" fontId="18" fillId="0" borderId="25" xfId="54" applyFont="1" applyBorder="1">
      <alignment/>
      <protection/>
    </xf>
    <xf numFmtId="0" fontId="29" fillId="0" borderId="0" xfId="54" applyFont="1">
      <alignment/>
      <protection/>
    </xf>
    <xf numFmtId="10" fontId="29" fillId="0" borderId="43" xfId="54" applyNumberFormat="1" applyFont="1" applyBorder="1">
      <alignment/>
      <protection/>
    </xf>
    <xf numFmtId="3" fontId="29" fillId="0" borderId="56" xfId="54" applyNumberFormat="1" applyFont="1" applyBorder="1">
      <alignment/>
      <protection/>
    </xf>
    <xf numFmtId="3" fontId="29" fillId="0" borderId="46" xfId="54" applyNumberFormat="1" applyFont="1" applyBorder="1">
      <alignment/>
      <protection/>
    </xf>
    <xf numFmtId="3" fontId="29" fillId="0" borderId="57" xfId="54" applyNumberFormat="1" applyFont="1" applyBorder="1">
      <alignment/>
      <protection/>
    </xf>
    <xf numFmtId="0" fontId="29" fillId="0" borderId="58" xfId="54" applyNumberFormat="1" applyFont="1" applyBorder="1">
      <alignment/>
      <protection/>
    </xf>
    <xf numFmtId="1" fontId="18" fillId="0" borderId="0" xfId="54" applyNumberFormat="1" applyFont="1" applyAlignment="1">
      <alignment horizontal="center" vertical="center" wrapText="1"/>
      <protection/>
    </xf>
    <xf numFmtId="49" fontId="20" fillId="22" borderId="27" xfId="54" applyNumberFormat="1" applyFont="1" applyFill="1" applyBorder="1" applyAlignment="1">
      <alignment horizontal="center" vertical="center" wrapText="1"/>
      <protection/>
    </xf>
    <xf numFmtId="49" fontId="20" fillId="22" borderId="29" xfId="54" applyNumberFormat="1" applyFont="1" applyFill="1" applyBorder="1" applyAlignment="1">
      <alignment horizontal="center" vertical="center" wrapText="1"/>
      <protection/>
    </xf>
    <xf numFmtId="49" fontId="20" fillId="22" borderId="51" xfId="54" applyNumberFormat="1" applyFont="1" applyFill="1" applyBorder="1" applyAlignment="1">
      <alignment horizontal="center" vertical="center" wrapText="1"/>
      <protection/>
    </xf>
    <xf numFmtId="49" fontId="20" fillId="22" borderId="36" xfId="54" applyNumberFormat="1" applyFont="1" applyFill="1" applyBorder="1" applyAlignment="1">
      <alignment horizontal="center" vertical="center" wrapText="1"/>
      <protection/>
    </xf>
    <xf numFmtId="10" fontId="18" fillId="0" borderId="13" xfId="54" applyNumberFormat="1" applyFont="1" applyBorder="1">
      <alignment/>
      <protection/>
    </xf>
    <xf numFmtId="10" fontId="18" fillId="0" borderId="39" xfId="54" applyNumberFormat="1" applyFont="1" applyBorder="1">
      <alignment/>
      <protection/>
    </xf>
    <xf numFmtId="10" fontId="18" fillId="0" borderId="13" xfId="52" applyNumberFormat="1" applyFont="1" applyBorder="1">
      <alignment/>
      <protection/>
    </xf>
    <xf numFmtId="3" fontId="18" fillId="0" borderId="59" xfId="52" applyNumberFormat="1" applyFont="1" applyBorder="1">
      <alignment/>
      <protection/>
    </xf>
    <xf numFmtId="3" fontId="18" fillId="0" borderId="14" xfId="52" applyNumberFormat="1" applyFont="1" applyBorder="1">
      <alignment/>
      <protection/>
    </xf>
    <xf numFmtId="10" fontId="18" fillId="0" borderId="10" xfId="52" applyNumberFormat="1" applyFont="1" applyBorder="1">
      <alignment/>
      <protection/>
    </xf>
    <xf numFmtId="0" fontId="18" fillId="0" borderId="60" xfId="52" applyNumberFormat="1" applyFont="1" applyBorder="1">
      <alignment/>
      <protection/>
    </xf>
    <xf numFmtId="10" fontId="18" fillId="0" borderId="39" xfId="52" applyNumberFormat="1" applyFont="1" applyBorder="1">
      <alignment/>
      <protection/>
    </xf>
    <xf numFmtId="3" fontId="18" fillId="0" borderId="61" xfId="52" applyNumberFormat="1" applyFont="1" applyBorder="1">
      <alignment/>
      <protection/>
    </xf>
    <xf numFmtId="3" fontId="18" fillId="0" borderId="21" xfId="52" applyNumberFormat="1" applyFont="1" applyBorder="1">
      <alignment/>
      <protection/>
    </xf>
    <xf numFmtId="10" fontId="18" fillId="0" borderId="16" xfId="52" applyNumberFormat="1" applyFont="1" applyBorder="1">
      <alignment/>
      <protection/>
    </xf>
    <xf numFmtId="0" fontId="18" fillId="0" borderId="62" xfId="52" applyNumberFormat="1" applyFont="1" applyBorder="1">
      <alignment/>
      <protection/>
    </xf>
    <xf numFmtId="10" fontId="28" fillId="0" borderId="43" xfId="52" applyNumberFormat="1" applyFont="1" applyBorder="1">
      <alignment/>
      <protection/>
    </xf>
    <xf numFmtId="3" fontId="28" fillId="0" borderId="57" xfId="52" applyNumberFormat="1" applyFont="1" applyBorder="1">
      <alignment/>
      <protection/>
    </xf>
    <xf numFmtId="0" fontId="28" fillId="0" borderId="58" xfId="52" applyNumberFormat="1" applyFont="1" applyBorder="1">
      <alignment/>
      <protection/>
    </xf>
    <xf numFmtId="1" fontId="18" fillId="0" borderId="0" xfId="52" applyNumberFormat="1" applyFont="1" applyAlignment="1">
      <alignment horizontal="center" vertical="center" wrapText="1"/>
      <protection/>
    </xf>
    <xf numFmtId="1" fontId="20" fillId="22" borderId="49" xfId="52" applyNumberFormat="1" applyFont="1" applyFill="1" applyBorder="1" applyAlignment="1">
      <alignment horizontal="center" vertical="center" wrapText="1"/>
      <protection/>
    </xf>
    <xf numFmtId="1" fontId="20" fillId="22" borderId="63" xfId="52" applyNumberFormat="1" applyFont="1" applyFill="1" applyBorder="1" applyAlignment="1">
      <alignment horizontal="center" vertical="center" wrapText="1"/>
      <protection/>
    </xf>
    <xf numFmtId="49" fontId="20" fillId="22" borderId="63" xfId="52" applyNumberFormat="1" applyFont="1" applyFill="1" applyBorder="1" applyAlignment="1">
      <alignment horizontal="center" vertical="center" wrapText="1"/>
      <protection/>
    </xf>
    <xf numFmtId="1" fontId="20" fillId="22" borderId="64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Alignment="1">
      <alignment vertical="center"/>
      <protection/>
    </xf>
    <xf numFmtId="10" fontId="18" fillId="0" borderId="0" xfId="52" applyNumberFormat="1" applyFont="1">
      <alignment/>
      <protection/>
    </xf>
    <xf numFmtId="0" fontId="22" fillId="0" borderId="0" xfId="52" applyNumberFormat="1" applyFont="1" applyFill="1" applyBorder="1">
      <alignment/>
      <protection/>
    </xf>
    <xf numFmtId="10" fontId="18" fillId="0" borderId="0" xfId="52" applyNumberFormat="1" applyFont="1" applyFill="1" applyBorder="1">
      <alignment/>
      <protection/>
    </xf>
    <xf numFmtId="10" fontId="18" fillId="0" borderId="50" xfId="52" applyNumberFormat="1" applyFont="1" applyBorder="1">
      <alignment/>
      <protection/>
    </xf>
    <xf numFmtId="3" fontId="18" fillId="0" borderId="51" xfId="52" applyNumberFormat="1" applyFont="1" applyBorder="1">
      <alignment/>
      <protection/>
    </xf>
    <xf numFmtId="10" fontId="18" fillId="0" borderId="65" xfId="52" applyNumberFormat="1" applyFont="1" applyBorder="1">
      <alignment/>
      <protection/>
    </xf>
    <xf numFmtId="3" fontId="18" fillId="0" borderId="51" xfId="52" applyNumberFormat="1" applyFont="1" applyBorder="1" quotePrefix="1">
      <alignment/>
      <protection/>
    </xf>
    <xf numFmtId="10" fontId="18" fillId="0" borderId="51" xfId="52" applyNumberFormat="1" applyFont="1" applyBorder="1">
      <alignment/>
      <protection/>
    </xf>
    <xf numFmtId="0" fontId="18" fillId="0" borderId="52" xfId="52" applyNumberFormat="1" applyFont="1" applyBorder="1" quotePrefix="1">
      <alignment/>
      <protection/>
    </xf>
    <xf numFmtId="10" fontId="18" fillId="0" borderId="53" xfId="52" applyNumberFormat="1" applyFont="1" applyBorder="1">
      <alignment/>
      <protection/>
    </xf>
    <xf numFmtId="3" fontId="18" fillId="0" borderId="54" xfId="52" applyNumberFormat="1" applyFont="1" applyBorder="1">
      <alignment/>
      <protection/>
    </xf>
    <xf numFmtId="10" fontId="18" fillId="0" borderId="33" xfId="52" applyNumberFormat="1" applyFont="1" applyBorder="1">
      <alignment/>
      <protection/>
    </xf>
    <xf numFmtId="3" fontId="18" fillId="0" borderId="54" xfId="52" applyNumberFormat="1" applyFont="1" applyBorder="1" quotePrefix="1">
      <alignment/>
      <protection/>
    </xf>
    <xf numFmtId="10" fontId="18" fillId="0" borderId="54" xfId="52" applyNumberFormat="1" applyFont="1" applyBorder="1">
      <alignment/>
      <protection/>
    </xf>
    <xf numFmtId="0" fontId="18" fillId="0" borderId="55" xfId="52" applyNumberFormat="1" applyFont="1" applyBorder="1" quotePrefix="1">
      <alignment/>
      <protection/>
    </xf>
    <xf numFmtId="10" fontId="18" fillId="0" borderId="43" xfId="52" applyNumberFormat="1" applyFont="1" applyBorder="1">
      <alignment/>
      <protection/>
    </xf>
    <xf numFmtId="3" fontId="18" fillId="0" borderId="56" xfId="52" applyNumberFormat="1" applyFont="1" applyBorder="1">
      <alignment/>
      <protection/>
    </xf>
    <xf numFmtId="10" fontId="18" fillId="0" borderId="45" xfId="52" applyNumberFormat="1" applyFont="1" applyBorder="1">
      <alignment/>
      <protection/>
    </xf>
    <xf numFmtId="3" fontId="18" fillId="0" borderId="44" xfId="52" applyNumberFormat="1" applyFont="1" applyBorder="1">
      <alignment/>
      <protection/>
    </xf>
    <xf numFmtId="3" fontId="18" fillId="0" borderId="56" xfId="52" applyNumberFormat="1" applyFont="1" applyBorder="1" quotePrefix="1">
      <alignment/>
      <protection/>
    </xf>
    <xf numFmtId="10" fontId="18" fillId="0" borderId="56" xfId="52" applyNumberFormat="1" applyFont="1" applyBorder="1">
      <alignment/>
      <protection/>
    </xf>
    <xf numFmtId="0" fontId="18" fillId="0" borderId="58" xfId="52" applyNumberFormat="1" applyFont="1" applyBorder="1" quotePrefix="1">
      <alignment/>
      <protection/>
    </xf>
    <xf numFmtId="0" fontId="21" fillId="0" borderId="0" xfId="52" applyFont="1" applyFill="1">
      <alignment/>
      <protection/>
    </xf>
    <xf numFmtId="10" fontId="21" fillId="0" borderId="0" xfId="52" applyNumberFormat="1" applyFont="1" applyFill="1" applyBorder="1">
      <alignment/>
      <protection/>
    </xf>
    <xf numFmtId="10" fontId="21" fillId="16" borderId="47" xfId="52" applyNumberFormat="1" applyFont="1" applyFill="1" applyBorder="1">
      <alignment/>
      <protection/>
    </xf>
    <xf numFmtId="3" fontId="21" fillId="16" borderId="66" xfId="52" applyNumberFormat="1" applyFont="1" applyFill="1" applyBorder="1">
      <alignment/>
      <protection/>
    </xf>
    <xf numFmtId="10" fontId="21" fillId="16" borderId="66" xfId="52" applyNumberFormat="1" applyFont="1" applyFill="1" applyBorder="1">
      <alignment/>
      <protection/>
    </xf>
    <xf numFmtId="3" fontId="21" fillId="16" borderId="67" xfId="52" applyNumberFormat="1" applyFont="1" applyFill="1" applyBorder="1">
      <alignment/>
      <protection/>
    </xf>
    <xf numFmtId="0" fontId="21" fillId="16" borderId="68" xfId="52" applyNumberFormat="1" applyFont="1" applyFill="1" applyBorder="1">
      <alignment/>
      <protection/>
    </xf>
    <xf numFmtId="0" fontId="18" fillId="0" borderId="55" xfId="52" applyNumberFormat="1" applyFont="1" applyBorder="1">
      <alignment/>
      <protection/>
    </xf>
    <xf numFmtId="10" fontId="21" fillId="16" borderId="43" xfId="52" applyNumberFormat="1" applyFont="1" applyFill="1" applyBorder="1">
      <alignment/>
      <protection/>
    </xf>
    <xf numFmtId="3" fontId="21" fillId="16" borderId="56" xfId="52" applyNumberFormat="1" applyFont="1" applyFill="1" applyBorder="1">
      <alignment/>
      <protection/>
    </xf>
    <xf numFmtId="10" fontId="21" fillId="16" borderId="56" xfId="52" applyNumberFormat="1" applyFont="1" applyFill="1" applyBorder="1">
      <alignment/>
      <protection/>
    </xf>
    <xf numFmtId="3" fontId="21" fillId="16" borderId="44" xfId="52" applyNumberFormat="1" applyFont="1" applyFill="1" applyBorder="1">
      <alignment/>
      <protection/>
    </xf>
    <xf numFmtId="10" fontId="21" fillId="16" borderId="45" xfId="52" applyNumberFormat="1" applyFont="1" applyFill="1" applyBorder="1">
      <alignment/>
      <protection/>
    </xf>
    <xf numFmtId="0" fontId="21" fillId="16" borderId="58" xfId="52" applyNumberFormat="1" applyFont="1" applyFill="1" applyBorder="1">
      <alignment/>
      <protection/>
    </xf>
    <xf numFmtId="3" fontId="18" fillId="0" borderId="31" xfId="52" applyNumberFormat="1" applyFont="1" applyBorder="1">
      <alignment/>
      <protection/>
    </xf>
    <xf numFmtId="3" fontId="21" fillId="16" borderId="57" xfId="52" applyNumberFormat="1" applyFont="1" applyFill="1" applyBorder="1">
      <alignment/>
      <protection/>
    </xf>
    <xf numFmtId="3" fontId="18" fillId="0" borderId="32" xfId="52" applyNumberFormat="1" applyFont="1" applyBorder="1" quotePrefix="1">
      <alignment/>
      <protection/>
    </xf>
    <xf numFmtId="3" fontId="18" fillId="0" borderId="42" xfId="52" applyNumberFormat="1" applyFont="1" applyBorder="1">
      <alignment/>
      <protection/>
    </xf>
    <xf numFmtId="0" fontId="24" fillId="0" borderId="0" xfId="52" applyFont="1" applyFill="1">
      <alignment/>
      <protection/>
    </xf>
    <xf numFmtId="10" fontId="24" fillId="0" borderId="0" xfId="52" applyNumberFormat="1" applyFont="1" applyFill="1">
      <alignment/>
      <protection/>
    </xf>
    <xf numFmtId="3" fontId="24" fillId="0" borderId="0" xfId="52" applyNumberFormat="1" applyFont="1" applyFill="1">
      <alignment/>
      <protection/>
    </xf>
    <xf numFmtId="3" fontId="21" fillId="16" borderId="69" xfId="52" applyNumberFormat="1" applyFont="1" applyFill="1" applyBorder="1">
      <alignment/>
      <protection/>
    </xf>
    <xf numFmtId="3" fontId="21" fillId="16" borderId="46" xfId="52" applyNumberFormat="1" applyFont="1" applyFill="1" applyBorder="1">
      <alignment/>
      <protection/>
    </xf>
    <xf numFmtId="0" fontId="28" fillId="0" borderId="0" xfId="52" applyFont="1" applyAlignment="1">
      <alignment vertical="center"/>
      <protection/>
    </xf>
    <xf numFmtId="10" fontId="30" fillId="0" borderId="47" xfId="52" applyNumberFormat="1" applyFont="1" applyBorder="1" applyAlignment="1">
      <alignment vertical="center"/>
      <protection/>
    </xf>
    <xf numFmtId="3" fontId="30" fillId="0" borderId="66" xfId="52" applyNumberFormat="1" applyFont="1" applyBorder="1" applyAlignment="1">
      <alignment vertical="center"/>
      <protection/>
    </xf>
    <xf numFmtId="10" fontId="30" fillId="0" borderId="66" xfId="52" applyNumberFormat="1" applyFont="1" applyBorder="1" applyAlignment="1">
      <alignment vertical="center"/>
      <protection/>
    </xf>
    <xf numFmtId="3" fontId="30" fillId="0" borderId="67" xfId="52" applyNumberFormat="1" applyFont="1" applyBorder="1" applyAlignment="1">
      <alignment vertical="center"/>
      <protection/>
    </xf>
    <xf numFmtId="0" fontId="30" fillId="0" borderId="68" xfId="52" applyNumberFormat="1" applyFont="1" applyBorder="1" applyAlignment="1">
      <alignment vertical="center"/>
      <protection/>
    </xf>
    <xf numFmtId="10" fontId="20" fillId="22" borderId="49" xfId="52" applyNumberFormat="1" applyFont="1" applyFill="1" applyBorder="1" applyAlignment="1">
      <alignment horizontal="center" vertical="center" wrapText="1"/>
      <protection/>
    </xf>
    <xf numFmtId="10" fontId="20" fillId="22" borderId="70" xfId="52" applyNumberFormat="1" applyFont="1" applyFill="1" applyBorder="1" applyAlignment="1">
      <alignment horizontal="center" vertical="center" wrapText="1"/>
      <protection/>
    </xf>
    <xf numFmtId="10" fontId="18" fillId="16" borderId="49" xfId="52" applyNumberFormat="1" applyFont="1" applyFill="1" applyBorder="1" applyAlignment="1">
      <alignment horizontal="right"/>
      <protection/>
    </xf>
    <xf numFmtId="3" fontId="18" fillId="16" borderId="70" xfId="52" applyNumberFormat="1" applyFont="1" applyFill="1" applyBorder="1" quotePrefix="1">
      <alignment/>
      <protection/>
    </xf>
    <xf numFmtId="10" fontId="18" fillId="16" borderId="70" xfId="52" applyNumberFormat="1" applyFont="1" applyFill="1" applyBorder="1">
      <alignment/>
      <protection/>
    </xf>
    <xf numFmtId="3" fontId="18" fillId="16" borderId="63" xfId="52" applyNumberFormat="1" applyFont="1" applyFill="1" applyBorder="1">
      <alignment/>
      <protection/>
    </xf>
    <xf numFmtId="0" fontId="18" fillId="16" borderId="71" xfId="52" applyNumberFormat="1" applyFont="1" applyFill="1" applyBorder="1">
      <alignment/>
      <protection/>
    </xf>
    <xf numFmtId="3" fontId="18" fillId="0" borderId="32" xfId="52" applyNumberFormat="1" applyFont="1" applyBorder="1">
      <alignment/>
      <protection/>
    </xf>
    <xf numFmtId="10" fontId="18" fillId="16" borderId="43" xfId="52" applyNumberFormat="1" applyFont="1" applyFill="1" applyBorder="1">
      <alignment/>
      <protection/>
    </xf>
    <xf numFmtId="3" fontId="18" fillId="16" borderId="69" xfId="52" applyNumberFormat="1" applyFont="1" applyFill="1" applyBorder="1" quotePrefix="1">
      <alignment/>
      <protection/>
    </xf>
    <xf numFmtId="10" fontId="18" fillId="16" borderId="56" xfId="52" applyNumberFormat="1" applyFont="1" applyFill="1" applyBorder="1">
      <alignment/>
      <protection/>
    </xf>
    <xf numFmtId="3" fontId="18" fillId="16" borderId="69" xfId="52" applyNumberFormat="1" applyFont="1" applyFill="1" applyBorder="1">
      <alignment/>
      <protection/>
    </xf>
    <xf numFmtId="3" fontId="18" fillId="16" borderId="46" xfId="52" applyNumberFormat="1" applyFont="1" applyFill="1" applyBorder="1">
      <alignment/>
      <protection/>
    </xf>
    <xf numFmtId="0" fontId="18" fillId="16" borderId="58" xfId="52" applyNumberFormat="1" applyFont="1" applyFill="1" applyBorder="1">
      <alignment/>
      <protection/>
    </xf>
    <xf numFmtId="3" fontId="18" fillId="0" borderId="61" xfId="52" applyNumberFormat="1" applyFont="1" applyBorder="1" quotePrefix="1">
      <alignment/>
      <protection/>
    </xf>
    <xf numFmtId="0" fontId="18" fillId="0" borderId="62" xfId="52" applyNumberFormat="1" applyFont="1" applyBorder="1" quotePrefix="1">
      <alignment/>
      <protection/>
    </xf>
    <xf numFmtId="3" fontId="18" fillId="16" borderId="56" xfId="52" applyNumberFormat="1" applyFont="1" applyFill="1" applyBorder="1">
      <alignment/>
      <protection/>
    </xf>
    <xf numFmtId="10" fontId="18" fillId="16" borderId="45" xfId="52" applyNumberFormat="1" applyFont="1" applyFill="1" applyBorder="1">
      <alignment/>
      <protection/>
    </xf>
    <xf numFmtId="10" fontId="18" fillId="0" borderId="53" xfId="52" applyNumberFormat="1" applyFont="1" applyBorder="1" applyAlignment="1">
      <alignment horizontal="right"/>
      <protection/>
    </xf>
    <xf numFmtId="3" fontId="18" fillId="0" borderId="0" xfId="52" applyNumberFormat="1" applyFont="1">
      <alignment/>
      <protection/>
    </xf>
    <xf numFmtId="3" fontId="28" fillId="0" borderId="0" xfId="52" applyNumberFormat="1" applyFont="1">
      <alignment/>
      <protection/>
    </xf>
    <xf numFmtId="10" fontId="18" fillId="16" borderId="53" xfId="52" applyNumberFormat="1" applyFont="1" applyFill="1" applyBorder="1">
      <alignment/>
      <protection/>
    </xf>
    <xf numFmtId="3" fontId="18" fillId="16" borderId="32" xfId="52" applyNumberFormat="1" applyFont="1" applyFill="1" applyBorder="1">
      <alignment/>
      <protection/>
    </xf>
    <xf numFmtId="10" fontId="18" fillId="16" borderId="54" xfId="52" applyNumberFormat="1" applyFont="1" applyFill="1" applyBorder="1">
      <alignment/>
      <protection/>
    </xf>
    <xf numFmtId="3" fontId="18" fillId="16" borderId="42" xfId="52" applyNumberFormat="1" applyFont="1" applyFill="1" applyBorder="1">
      <alignment/>
      <protection/>
    </xf>
    <xf numFmtId="0" fontId="18" fillId="16" borderId="55" xfId="52" applyNumberFormat="1" applyFont="1" applyFill="1" applyBorder="1">
      <alignment/>
      <protection/>
    </xf>
    <xf numFmtId="3" fontId="28" fillId="0" borderId="56" xfId="52" applyNumberFormat="1" applyFont="1" applyBorder="1">
      <alignment/>
      <protection/>
    </xf>
    <xf numFmtId="10" fontId="28" fillId="0" borderId="56" xfId="52" applyNumberFormat="1" applyFont="1" applyBorder="1">
      <alignment/>
      <protection/>
    </xf>
    <xf numFmtId="1" fontId="20" fillId="22" borderId="70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>
      <alignment/>
      <protection/>
    </xf>
    <xf numFmtId="3" fontId="18" fillId="16" borderId="70" xfId="52" applyNumberFormat="1" applyFont="1" applyFill="1" applyBorder="1">
      <alignment/>
      <protection/>
    </xf>
    <xf numFmtId="10" fontId="18" fillId="16" borderId="49" xfId="52" applyNumberFormat="1" applyFont="1" applyFill="1" applyBorder="1">
      <alignment/>
      <protection/>
    </xf>
    <xf numFmtId="0" fontId="18" fillId="16" borderId="72" xfId="52" applyFont="1" applyFill="1" applyBorder="1">
      <alignment/>
      <protection/>
    </xf>
    <xf numFmtId="10" fontId="18" fillId="0" borderId="53" xfId="52" applyNumberFormat="1" applyFont="1" applyFill="1" applyBorder="1" applyAlignment="1">
      <alignment horizontal="right"/>
      <protection/>
    </xf>
    <xf numFmtId="3" fontId="18" fillId="0" borderId="54" xfId="52" applyNumberFormat="1" applyFont="1" applyFill="1" applyBorder="1">
      <alignment/>
      <protection/>
    </xf>
    <xf numFmtId="10" fontId="18" fillId="0" borderId="53" xfId="52" applyNumberFormat="1" applyFont="1" applyFill="1" applyBorder="1">
      <alignment/>
      <protection/>
    </xf>
    <xf numFmtId="3" fontId="18" fillId="0" borderId="40" xfId="52" applyNumberFormat="1" applyFont="1" applyFill="1" applyBorder="1">
      <alignment/>
      <protection/>
    </xf>
    <xf numFmtId="0" fontId="18" fillId="0" borderId="55" xfId="52" applyFont="1" applyFill="1" applyBorder="1">
      <alignment/>
      <protection/>
    </xf>
    <xf numFmtId="10" fontId="21" fillId="16" borderId="43" xfId="52" applyNumberFormat="1" applyFont="1" applyFill="1" applyBorder="1" applyAlignment="1">
      <alignment horizontal="right"/>
      <protection/>
    </xf>
    <xf numFmtId="0" fontId="21" fillId="16" borderId="58" xfId="52" applyFont="1" applyFill="1" applyBorder="1">
      <alignment/>
      <protection/>
    </xf>
    <xf numFmtId="0" fontId="20" fillId="0" borderId="0" xfId="52" applyFont="1" applyFill="1">
      <alignment/>
      <protection/>
    </xf>
    <xf numFmtId="10" fontId="18" fillId="0" borderId="39" xfId="52" applyNumberFormat="1" applyFont="1" applyFill="1" applyBorder="1" applyAlignment="1">
      <alignment horizontal="right"/>
      <protection/>
    </xf>
    <xf numFmtId="3" fontId="18" fillId="0" borderId="16" xfId="52" applyNumberFormat="1" applyFont="1" applyFill="1" applyBorder="1">
      <alignment/>
      <protection/>
    </xf>
    <xf numFmtId="3" fontId="18" fillId="0" borderId="18" xfId="52" applyNumberFormat="1" applyFont="1" applyFill="1" applyBorder="1">
      <alignment/>
      <protection/>
    </xf>
    <xf numFmtId="10" fontId="18" fillId="0" borderId="39" xfId="52" applyNumberFormat="1" applyFont="1" applyFill="1" applyBorder="1">
      <alignment/>
      <protection/>
    </xf>
    <xf numFmtId="0" fontId="18" fillId="0" borderId="62" xfId="52" applyFont="1" applyFill="1" applyBorder="1">
      <alignment/>
      <protection/>
    </xf>
    <xf numFmtId="10" fontId="21" fillId="16" borderId="53" xfId="52" applyNumberFormat="1" applyFont="1" applyFill="1" applyBorder="1" applyAlignment="1">
      <alignment horizontal="right"/>
      <protection/>
    </xf>
    <xf numFmtId="3" fontId="21" fillId="16" borderId="16" xfId="52" applyNumberFormat="1" applyFont="1" applyFill="1" applyBorder="1">
      <alignment/>
      <protection/>
    </xf>
    <xf numFmtId="3" fontId="21" fillId="16" borderId="18" xfId="52" applyNumberFormat="1" applyFont="1" applyFill="1" applyBorder="1">
      <alignment/>
      <protection/>
    </xf>
    <xf numFmtId="10" fontId="21" fillId="16" borderId="39" xfId="52" applyNumberFormat="1" applyFont="1" applyFill="1" applyBorder="1">
      <alignment/>
      <protection/>
    </xf>
    <xf numFmtId="10" fontId="21" fillId="16" borderId="39" xfId="52" applyNumberFormat="1" applyFont="1" applyFill="1" applyBorder="1" applyAlignment="1">
      <alignment horizontal="right"/>
      <protection/>
    </xf>
    <xf numFmtId="0" fontId="21" fillId="16" borderId="62" xfId="52" applyFont="1" applyFill="1" applyBorder="1">
      <alignment/>
      <protection/>
    </xf>
    <xf numFmtId="10" fontId="18" fillId="0" borderId="50" xfId="52" applyNumberFormat="1" applyFont="1" applyFill="1" applyBorder="1" applyAlignment="1">
      <alignment horizontal="right"/>
      <protection/>
    </xf>
    <xf numFmtId="3" fontId="18" fillId="0" borderId="51" xfId="52" applyNumberFormat="1" applyFont="1" applyFill="1" applyBorder="1">
      <alignment/>
      <protection/>
    </xf>
    <xf numFmtId="10" fontId="18" fillId="0" borderId="50" xfId="52" applyNumberFormat="1" applyFont="1" applyFill="1" applyBorder="1">
      <alignment/>
      <protection/>
    </xf>
    <xf numFmtId="3" fontId="18" fillId="0" borderId="36" xfId="52" applyNumberFormat="1" applyFont="1" applyFill="1" applyBorder="1">
      <alignment/>
      <protection/>
    </xf>
    <xf numFmtId="0" fontId="18" fillId="0" borderId="52" xfId="52" applyFont="1" applyFill="1" applyBorder="1">
      <alignment/>
      <protection/>
    </xf>
    <xf numFmtId="0" fontId="29" fillId="0" borderId="0" xfId="52" applyFont="1" applyFill="1">
      <alignment/>
      <protection/>
    </xf>
    <xf numFmtId="10" fontId="29" fillId="0" borderId="47" xfId="52" applyNumberFormat="1" applyFont="1" applyFill="1" applyBorder="1" applyAlignment="1">
      <alignment horizontal="right"/>
      <protection/>
    </xf>
    <xf numFmtId="3" fontId="29" fillId="0" borderId="66" xfId="52" applyNumberFormat="1" applyFont="1" applyFill="1" applyBorder="1">
      <alignment/>
      <protection/>
    </xf>
    <xf numFmtId="3" fontId="29" fillId="0" borderId="73" xfId="52" applyNumberFormat="1" applyFont="1" applyFill="1" applyBorder="1">
      <alignment/>
      <protection/>
    </xf>
    <xf numFmtId="3" fontId="29" fillId="0" borderId="67" xfId="52" applyNumberFormat="1" applyFont="1" applyFill="1" applyBorder="1">
      <alignment/>
      <protection/>
    </xf>
    <xf numFmtId="10" fontId="29" fillId="0" borderId="47" xfId="52" applyNumberFormat="1" applyFont="1" applyFill="1" applyBorder="1">
      <alignment/>
      <protection/>
    </xf>
    <xf numFmtId="0" fontId="29" fillId="0" borderId="68" xfId="52" applyNumberFormat="1" applyFont="1" applyFill="1" applyBorder="1">
      <alignment/>
      <protection/>
    </xf>
    <xf numFmtId="1" fontId="18" fillId="0" borderId="0" xfId="52" applyNumberFormat="1" applyFont="1" applyFill="1" applyAlignment="1">
      <alignment horizontal="center" vertical="center" wrapText="1"/>
      <protection/>
    </xf>
    <xf numFmtId="49" fontId="20" fillId="22" borderId="51" xfId="52" applyNumberFormat="1" applyFont="1" applyFill="1" applyBorder="1" applyAlignment="1">
      <alignment horizontal="center" vertical="center" wrapText="1"/>
      <protection/>
    </xf>
    <xf numFmtId="49" fontId="20" fillId="22" borderId="36" xfId="52" applyNumberFormat="1" applyFont="1" applyFill="1" applyBorder="1" applyAlignment="1">
      <alignment horizontal="center" vertical="center" wrapText="1"/>
      <protection/>
    </xf>
    <xf numFmtId="172" fontId="18" fillId="0" borderId="0" xfId="52" applyNumberFormat="1" applyFont="1">
      <alignment/>
      <protection/>
    </xf>
    <xf numFmtId="172" fontId="18" fillId="0" borderId="0" xfId="52" applyNumberFormat="1" applyFont="1" applyFill="1">
      <alignment/>
      <protection/>
    </xf>
    <xf numFmtId="10" fontId="18" fillId="0" borderId="0" xfId="52" applyNumberFormat="1" applyFont="1" applyFill="1">
      <alignment/>
      <protection/>
    </xf>
    <xf numFmtId="3" fontId="18" fillId="0" borderId="0" xfId="52" applyNumberFormat="1" applyFont="1" applyFill="1">
      <alignment/>
      <protection/>
    </xf>
    <xf numFmtId="172" fontId="21" fillId="0" borderId="0" xfId="52" applyNumberFormat="1" applyFont="1" applyFill="1">
      <alignment/>
      <protection/>
    </xf>
    <xf numFmtId="10" fontId="21" fillId="16" borderId="49" xfId="52" applyNumberFormat="1" applyFont="1" applyFill="1" applyBorder="1" applyAlignment="1">
      <alignment horizontal="right"/>
      <protection/>
    </xf>
    <xf numFmtId="3" fontId="21" fillId="16" borderId="70" xfId="52" applyNumberFormat="1" applyFont="1" applyFill="1" applyBorder="1" quotePrefix="1">
      <alignment/>
      <protection/>
    </xf>
    <xf numFmtId="10" fontId="21" fillId="16" borderId="70" xfId="52" applyNumberFormat="1" applyFont="1" applyFill="1" applyBorder="1">
      <alignment/>
      <protection/>
    </xf>
    <xf numFmtId="3" fontId="21" fillId="16" borderId="63" xfId="52" applyNumberFormat="1" applyFont="1" applyFill="1" applyBorder="1">
      <alignment/>
      <protection/>
    </xf>
    <xf numFmtId="0" fontId="21" fillId="16" borderId="72" xfId="52" applyNumberFormat="1" applyFont="1" applyFill="1" applyBorder="1">
      <alignment/>
      <protection/>
    </xf>
    <xf numFmtId="10" fontId="18" fillId="0" borderId="53" xfId="52" applyNumberFormat="1" applyFont="1" applyFill="1" applyBorder="1" applyAlignment="1">
      <alignment/>
      <protection/>
    </xf>
    <xf numFmtId="3" fontId="18" fillId="0" borderId="54" xfId="52" applyNumberFormat="1" applyFont="1" applyFill="1" applyBorder="1" quotePrefix="1">
      <alignment/>
      <protection/>
    </xf>
    <xf numFmtId="10" fontId="18" fillId="0" borderId="54" xfId="52" applyNumberFormat="1" applyFont="1" applyFill="1" applyBorder="1">
      <alignment/>
      <protection/>
    </xf>
    <xf numFmtId="3" fontId="18" fillId="0" borderId="31" xfId="52" applyNumberFormat="1" applyFont="1" applyFill="1" applyBorder="1">
      <alignment/>
      <protection/>
    </xf>
    <xf numFmtId="0" fontId="18" fillId="0" borderId="55" xfId="52" applyNumberFormat="1" applyFont="1" applyFill="1" applyBorder="1" quotePrefix="1">
      <alignment/>
      <protection/>
    </xf>
    <xf numFmtId="10" fontId="21" fillId="16" borderId="43" xfId="52" applyNumberFormat="1" applyFont="1" applyFill="1" applyBorder="1" applyAlignment="1">
      <alignment/>
      <protection/>
    </xf>
    <xf numFmtId="3" fontId="18" fillId="0" borderId="32" xfId="52" applyNumberFormat="1" applyFont="1" applyFill="1" applyBorder="1" quotePrefix="1">
      <alignment/>
      <protection/>
    </xf>
    <xf numFmtId="3" fontId="18" fillId="0" borderId="32" xfId="52" applyNumberFormat="1" applyFont="1" applyFill="1" applyBorder="1">
      <alignment/>
      <protection/>
    </xf>
    <xf numFmtId="3" fontId="18" fillId="0" borderId="42" xfId="52" applyNumberFormat="1" applyFont="1" applyFill="1" applyBorder="1">
      <alignment/>
      <protection/>
    </xf>
    <xf numFmtId="172" fontId="24" fillId="0" borderId="0" xfId="52" applyNumberFormat="1" applyFont="1" applyFill="1">
      <alignment/>
      <protection/>
    </xf>
    <xf numFmtId="0" fontId="31" fillId="0" borderId="0" xfId="52" applyFont="1" applyAlignment="1">
      <alignment vertical="center"/>
      <protection/>
    </xf>
    <xf numFmtId="172" fontId="31" fillId="0" borderId="0" xfId="52" applyNumberFormat="1" applyFont="1" applyAlignment="1">
      <alignment vertical="center"/>
      <protection/>
    </xf>
    <xf numFmtId="10" fontId="30" fillId="0" borderId="47" xfId="52" applyNumberFormat="1" applyFont="1" applyBorder="1" applyAlignment="1">
      <alignment horizontal="right" vertical="center"/>
      <protection/>
    </xf>
    <xf numFmtId="172" fontId="18" fillId="0" borderId="0" xfId="52" applyNumberFormat="1" applyFont="1" applyAlignment="1">
      <alignment horizontal="center" vertical="center" wrapText="1"/>
      <protection/>
    </xf>
    <xf numFmtId="10" fontId="24" fillId="22" borderId="49" xfId="52" applyNumberFormat="1" applyFont="1" applyFill="1" applyBorder="1" applyAlignment="1">
      <alignment horizontal="center" vertical="center" wrapText="1"/>
      <protection/>
    </xf>
    <xf numFmtId="3" fontId="24" fillId="22" borderId="63" xfId="55" applyNumberFormat="1" applyFont="1" applyFill="1" applyBorder="1" applyAlignment="1">
      <alignment horizontal="center" vertical="center" wrapText="1"/>
      <protection/>
    </xf>
    <xf numFmtId="10" fontId="24" fillId="22" borderId="74" xfId="55" applyNumberFormat="1" applyFont="1" applyFill="1" applyBorder="1" applyAlignment="1">
      <alignment horizontal="center" vertical="center" wrapText="1"/>
      <protection/>
    </xf>
    <xf numFmtId="49" fontId="24" fillId="22" borderId="48" xfId="52" applyNumberFormat="1" applyFont="1" applyFill="1" applyBorder="1" applyAlignment="1">
      <alignment horizontal="center" vertical="center" wrapText="1"/>
      <protection/>
    </xf>
    <xf numFmtId="10" fontId="24" fillId="22" borderId="70" xfId="52" applyNumberFormat="1" applyFont="1" applyFill="1" applyBorder="1" applyAlignment="1">
      <alignment horizontal="center" vertical="center" wrapText="1"/>
      <protection/>
    </xf>
    <xf numFmtId="0" fontId="24" fillId="22" borderId="64" xfId="52" applyFont="1" applyFill="1" applyBorder="1" applyAlignment="1">
      <alignment horizontal="centerContinuous"/>
      <protection/>
    </xf>
    <xf numFmtId="3" fontId="24" fillId="22" borderId="75" xfId="52" applyNumberFormat="1" applyFont="1" applyFill="1" applyBorder="1" applyAlignment="1">
      <alignment horizontal="centerContinuous"/>
      <protection/>
    </xf>
    <xf numFmtId="0" fontId="24" fillId="22" borderId="75" xfId="52" applyFont="1" applyFill="1" applyBorder="1" applyAlignment="1">
      <alignment horizontal="centerContinuous"/>
      <protection/>
    </xf>
    <xf numFmtId="3" fontId="24" fillId="22" borderId="71" xfId="52" applyNumberFormat="1" applyFont="1" applyFill="1" applyBorder="1" applyAlignment="1">
      <alignment horizontal="centerContinuous"/>
      <protection/>
    </xf>
    <xf numFmtId="0" fontId="32" fillId="22" borderId="64" xfId="52" applyFont="1" applyFill="1" applyBorder="1" applyAlignment="1">
      <alignment horizontal="centerContinuous" vertical="center"/>
      <protection/>
    </xf>
    <xf numFmtId="3" fontId="32" fillId="22" borderId="75" xfId="52" applyNumberFormat="1" applyFont="1" applyFill="1" applyBorder="1" applyAlignment="1">
      <alignment horizontal="centerContinuous" vertical="center"/>
      <protection/>
    </xf>
    <xf numFmtId="0" fontId="32" fillId="22" borderId="75" xfId="52" applyFont="1" applyFill="1" applyBorder="1" applyAlignment="1">
      <alignment horizontal="centerContinuous" vertical="center"/>
      <protection/>
    </xf>
    <xf numFmtId="0" fontId="26" fillId="22" borderId="71" xfId="52" applyFont="1" applyFill="1" applyBorder="1" applyAlignment="1">
      <alignment horizontal="centerContinuous" vertical="center"/>
      <protection/>
    </xf>
    <xf numFmtId="0" fontId="30" fillId="0" borderId="0" xfId="52" applyFont="1" applyFill="1">
      <alignment/>
      <protection/>
    </xf>
    <xf numFmtId="10" fontId="30" fillId="0" borderId="47" xfId="52" applyNumberFormat="1" applyFont="1" applyFill="1" applyBorder="1" applyAlignment="1">
      <alignment horizontal="right"/>
      <protection/>
    </xf>
    <xf numFmtId="3" fontId="30" fillId="0" borderId="66" xfId="52" applyNumberFormat="1" applyFont="1" applyFill="1" applyBorder="1">
      <alignment/>
      <protection/>
    </xf>
    <xf numFmtId="3" fontId="30" fillId="0" borderId="73" xfId="52" applyNumberFormat="1" applyFont="1" applyFill="1" applyBorder="1">
      <alignment/>
      <protection/>
    </xf>
    <xf numFmtId="3" fontId="30" fillId="0" borderId="67" xfId="52" applyNumberFormat="1" applyFont="1" applyFill="1" applyBorder="1">
      <alignment/>
      <protection/>
    </xf>
    <xf numFmtId="10" fontId="30" fillId="0" borderId="47" xfId="52" applyNumberFormat="1" applyFont="1" applyFill="1" applyBorder="1">
      <alignment/>
      <protection/>
    </xf>
    <xf numFmtId="0" fontId="30" fillId="0" borderId="68" xfId="52" applyNumberFormat="1" applyFont="1" applyFill="1" applyBorder="1">
      <alignment/>
      <protection/>
    </xf>
    <xf numFmtId="1" fontId="21" fillId="0" borderId="0" xfId="52" applyNumberFormat="1" applyFont="1" applyFill="1" applyAlignment="1">
      <alignment horizontal="center" vertical="center" wrapText="1"/>
      <protection/>
    </xf>
    <xf numFmtId="3" fontId="21" fillId="16" borderId="48" xfId="52" applyNumberFormat="1" applyFont="1" applyFill="1" applyBorder="1">
      <alignment/>
      <protection/>
    </xf>
    <xf numFmtId="3" fontId="20" fillId="22" borderId="63" xfId="56" applyNumberFormat="1" applyFont="1" applyFill="1" applyBorder="1" applyAlignment="1">
      <alignment horizontal="center" vertical="center" wrapText="1"/>
      <protection/>
    </xf>
    <xf numFmtId="10" fontId="20" fillId="22" borderId="74" xfId="56" applyNumberFormat="1" applyFont="1" applyFill="1" applyBorder="1" applyAlignment="1">
      <alignment horizontal="center" vertical="center" wrapText="1"/>
      <protection/>
    </xf>
    <xf numFmtId="0" fontId="18" fillId="4" borderId="0" xfId="52" applyFont="1" applyFill="1">
      <alignment/>
      <protection/>
    </xf>
    <xf numFmtId="0" fontId="31" fillId="4" borderId="0" xfId="52" applyFont="1" applyFill="1">
      <alignment/>
      <protection/>
    </xf>
    <xf numFmtId="0" fontId="31" fillId="0" borderId="0" xfId="52" applyFont="1" applyFill="1">
      <alignment/>
      <protection/>
    </xf>
    <xf numFmtId="10" fontId="31" fillId="0" borderId="43" xfId="52" applyNumberFormat="1" applyFont="1" applyFill="1" applyBorder="1">
      <alignment/>
      <protection/>
    </xf>
    <xf numFmtId="3" fontId="31" fillId="0" borderId="56" xfId="52" applyNumberFormat="1" applyFont="1" applyFill="1" applyBorder="1">
      <alignment/>
      <protection/>
    </xf>
    <xf numFmtId="3" fontId="31" fillId="0" borderId="57" xfId="52" applyNumberFormat="1" applyFont="1" applyFill="1" applyBorder="1">
      <alignment/>
      <protection/>
    </xf>
    <xf numFmtId="3" fontId="31" fillId="0" borderId="44" xfId="52" applyNumberFormat="1" applyFont="1" applyFill="1" applyBorder="1">
      <alignment/>
      <protection/>
    </xf>
    <xf numFmtId="0" fontId="31" fillId="0" borderId="58" xfId="52" applyNumberFormat="1" applyFont="1" applyFill="1" applyBorder="1">
      <alignment/>
      <protection/>
    </xf>
    <xf numFmtId="0" fontId="33" fillId="0" borderId="0" xfId="53" applyNumberFormat="1" applyFont="1" applyFill="1" applyBorder="1">
      <alignment/>
      <protection/>
    </xf>
    <xf numFmtId="10" fontId="29" fillId="0" borderId="43" xfId="52" applyNumberFormat="1" applyFont="1" applyFill="1" applyBorder="1">
      <alignment/>
      <protection/>
    </xf>
    <xf numFmtId="3" fontId="29" fillId="0" borderId="56" xfId="52" applyNumberFormat="1" applyFont="1" applyFill="1" applyBorder="1">
      <alignment/>
      <protection/>
    </xf>
    <xf numFmtId="3" fontId="29" fillId="0" borderId="57" xfId="52" applyNumberFormat="1" applyFont="1" applyFill="1" applyBorder="1">
      <alignment/>
      <protection/>
    </xf>
    <xf numFmtId="3" fontId="29" fillId="0" borderId="44" xfId="52" applyNumberFormat="1" applyFont="1" applyFill="1" applyBorder="1">
      <alignment/>
      <protection/>
    </xf>
    <xf numFmtId="0" fontId="29" fillId="0" borderId="58" xfId="52" applyNumberFormat="1" applyFont="1" applyFill="1" applyBorder="1">
      <alignment/>
      <protection/>
    </xf>
    <xf numFmtId="0" fontId="31" fillId="0" borderId="0" xfId="52" applyFont="1" applyFill="1" applyAlignment="1">
      <alignment vertical="center"/>
      <protection/>
    </xf>
    <xf numFmtId="10" fontId="18" fillId="0" borderId="50" xfId="52" applyNumberFormat="1" applyFont="1" applyFill="1" applyBorder="1" applyAlignment="1">
      <alignment vertical="center"/>
      <protection/>
    </xf>
    <xf numFmtId="3" fontId="18" fillId="0" borderId="51" xfId="52" applyNumberFormat="1" applyFont="1" applyFill="1" applyBorder="1" applyAlignment="1">
      <alignment vertical="center"/>
      <protection/>
    </xf>
    <xf numFmtId="3" fontId="18" fillId="0" borderId="36" xfId="52" applyNumberFormat="1" applyFont="1" applyFill="1" applyBorder="1" applyAlignment="1">
      <alignment vertical="center"/>
      <protection/>
    </xf>
    <xf numFmtId="0" fontId="18" fillId="0" borderId="52" xfId="52" applyFont="1" applyFill="1" applyBorder="1" applyAlignment="1">
      <alignment vertical="center"/>
      <protection/>
    </xf>
    <xf numFmtId="10" fontId="18" fillId="0" borderId="53" xfId="52" applyNumberFormat="1" applyFont="1" applyFill="1" applyBorder="1" applyAlignment="1">
      <alignment vertical="center"/>
      <protection/>
    </xf>
    <xf numFmtId="3" fontId="18" fillId="0" borderId="54" xfId="52" applyNumberFormat="1" applyFont="1" applyFill="1" applyBorder="1" applyAlignment="1">
      <alignment vertical="center"/>
      <protection/>
    </xf>
    <xf numFmtId="3" fontId="18" fillId="0" borderId="40" xfId="52" applyNumberFormat="1" applyFont="1" applyFill="1" applyBorder="1" applyAlignment="1">
      <alignment vertical="center"/>
      <protection/>
    </xf>
    <xf numFmtId="0" fontId="18" fillId="0" borderId="55" xfId="52" applyFont="1" applyFill="1" applyBorder="1" applyAlignment="1">
      <alignment vertical="center"/>
      <protection/>
    </xf>
    <xf numFmtId="10" fontId="31" fillId="0" borderId="43" xfId="52" applyNumberFormat="1" applyFont="1" applyFill="1" applyBorder="1" applyAlignment="1">
      <alignment vertical="center"/>
      <protection/>
    </xf>
    <xf numFmtId="3" fontId="31" fillId="0" borderId="56" xfId="52" applyNumberFormat="1" applyFont="1" applyFill="1" applyBorder="1" applyAlignment="1">
      <alignment vertical="center"/>
      <protection/>
    </xf>
    <xf numFmtId="3" fontId="31" fillId="0" borderId="57" xfId="52" applyNumberFormat="1" applyFont="1" applyFill="1" applyBorder="1" applyAlignment="1">
      <alignment vertical="center"/>
      <protection/>
    </xf>
    <xf numFmtId="3" fontId="31" fillId="0" borderId="44" xfId="52" applyNumberFormat="1" applyFont="1" applyFill="1" applyBorder="1" applyAlignment="1">
      <alignment vertical="center"/>
      <protection/>
    </xf>
    <xf numFmtId="0" fontId="31" fillId="0" borderId="58" xfId="52" applyNumberFormat="1" applyFont="1" applyFill="1" applyBorder="1" applyAlignment="1">
      <alignment vertical="center"/>
      <protection/>
    </xf>
    <xf numFmtId="37" fontId="35" fillId="0" borderId="0" xfId="51" applyFont="1">
      <alignment/>
      <protection/>
    </xf>
    <xf numFmtId="3" fontId="35" fillId="0" borderId="67" xfId="51" applyNumberFormat="1" applyFont="1" applyFill="1" applyBorder="1" applyAlignment="1">
      <alignment horizontal="right"/>
      <protection/>
    </xf>
    <xf numFmtId="3" fontId="35" fillId="0" borderId="66" xfId="51" applyNumberFormat="1" applyFont="1" applyFill="1" applyBorder="1" applyAlignment="1">
      <alignment horizontal="right"/>
      <protection/>
    </xf>
    <xf numFmtId="37" fontId="35" fillId="0" borderId="73" xfId="51" applyFont="1" applyFill="1" applyBorder="1" applyProtection="1">
      <alignment/>
      <protection/>
    </xf>
    <xf numFmtId="37" fontId="35" fillId="0" borderId="66" xfId="51" applyFont="1" applyFill="1" applyBorder="1" applyAlignment="1" applyProtection="1">
      <alignment horizontal="right"/>
      <protection/>
    </xf>
    <xf numFmtId="37" fontId="35" fillId="0" borderId="66" xfId="51" applyFont="1" applyFill="1" applyBorder="1" applyProtection="1">
      <alignment/>
      <protection/>
    </xf>
    <xf numFmtId="37" fontId="35" fillId="0" borderId="0" xfId="51" applyFont="1" applyBorder="1">
      <alignment/>
      <protection/>
    </xf>
    <xf numFmtId="37" fontId="18" fillId="0" borderId="76" xfId="51" applyFont="1" applyFill="1" applyBorder="1" applyAlignment="1" applyProtection="1">
      <alignment horizontal="right"/>
      <protection/>
    </xf>
    <xf numFmtId="37" fontId="18" fillId="0" borderId="0" xfId="51" applyFont="1" applyBorder="1" applyAlignment="1" applyProtection="1">
      <alignment horizontal="right"/>
      <protection/>
    </xf>
    <xf numFmtId="2" fontId="18" fillId="0" borderId="0" xfId="51" applyNumberFormat="1" applyFont="1" applyBorder="1" applyAlignment="1" applyProtection="1">
      <alignment horizontal="right" indent="1"/>
      <protection/>
    </xf>
    <xf numFmtId="37" fontId="35" fillId="0" borderId="77" xfId="51" applyFont="1" applyFill="1" applyBorder="1" applyProtection="1">
      <alignment/>
      <protection/>
    </xf>
    <xf numFmtId="37" fontId="18" fillId="0" borderId="76" xfId="51" applyFont="1" applyBorder="1" applyAlignment="1" applyProtection="1">
      <alignment horizontal="right"/>
      <protection/>
    </xf>
    <xf numFmtId="2" fontId="18" fillId="0" borderId="24" xfId="51" applyNumberFormat="1" applyFont="1" applyFill="1" applyBorder="1" applyAlignment="1" applyProtection="1">
      <alignment horizontal="right" indent="1"/>
      <protection/>
    </xf>
    <xf numFmtId="2" fontId="18" fillId="0" borderId="61" xfId="51" applyNumberFormat="1" applyFont="1" applyBorder="1" applyAlignment="1" applyProtection="1">
      <alignment horizontal="right" indent="1"/>
      <protection/>
    </xf>
    <xf numFmtId="2" fontId="18" fillId="0" borderId="59" xfId="51" applyNumberFormat="1" applyFont="1" applyBorder="1" applyAlignment="1" applyProtection="1">
      <alignment horizontal="right" indent="1"/>
      <protection/>
    </xf>
    <xf numFmtId="37" fontId="18" fillId="0" borderId="24" xfId="51" applyFont="1" applyFill="1" applyBorder="1" applyAlignment="1" applyProtection="1">
      <alignment horizontal="right"/>
      <protection/>
    </xf>
    <xf numFmtId="37" fontId="18" fillId="22" borderId="34" xfId="51" applyFont="1" applyFill="1" applyBorder="1" applyAlignment="1">
      <alignment horizontal="center" vertical="center"/>
      <protection/>
    </xf>
    <xf numFmtId="37" fontId="18" fillId="22" borderId="20" xfId="51" applyFont="1" applyFill="1" applyBorder="1" applyAlignment="1">
      <alignment horizontal="center" vertical="center"/>
      <protection/>
    </xf>
    <xf numFmtId="37" fontId="34" fillId="0" borderId="68" xfId="51" applyFont="1" applyFill="1" applyBorder="1" applyAlignment="1" applyProtection="1">
      <alignment horizontal="left"/>
      <protection/>
    </xf>
    <xf numFmtId="3" fontId="35" fillId="0" borderId="66" xfId="51" applyNumberFormat="1" applyFont="1" applyFill="1" applyBorder="1">
      <alignment/>
      <protection/>
    </xf>
    <xf numFmtId="3" fontId="35" fillId="0" borderId="78" xfId="51" applyNumberFormat="1" applyFont="1" applyFill="1" applyBorder="1">
      <alignment/>
      <protection/>
    </xf>
    <xf numFmtId="37" fontId="35" fillId="0" borderId="47" xfId="51" applyFont="1" applyFill="1" applyBorder="1" applyProtection="1">
      <alignment/>
      <protection/>
    </xf>
    <xf numFmtId="37" fontId="20" fillId="0" borderId="79" xfId="51" applyFont="1" applyFill="1" applyBorder="1" applyAlignment="1" applyProtection="1">
      <alignment horizontal="left"/>
      <protection/>
    </xf>
    <xf numFmtId="37" fontId="18" fillId="0" borderId="22" xfId="51" applyFont="1" applyFill="1" applyBorder="1" applyAlignment="1" applyProtection="1">
      <alignment horizontal="right"/>
      <protection/>
    </xf>
    <xf numFmtId="37" fontId="20" fillId="0" borderId="80" xfId="51" applyFont="1" applyFill="1" applyBorder="1" applyAlignment="1" applyProtection="1">
      <alignment horizontal="left"/>
      <protection/>
    </xf>
    <xf numFmtId="37" fontId="18" fillId="0" borderId="22" xfId="51" applyFont="1" applyBorder="1" applyAlignment="1" applyProtection="1">
      <alignment horizontal="right"/>
      <protection/>
    </xf>
    <xf numFmtId="37" fontId="18" fillId="0" borderId="79" xfId="51" applyFont="1" applyFill="1" applyBorder="1">
      <alignment/>
      <protection/>
    </xf>
    <xf numFmtId="2" fontId="18" fillId="0" borderId="22" xfId="51" applyNumberFormat="1" applyFont="1" applyBorder="1" applyAlignment="1" applyProtection="1">
      <alignment horizontal="right" indent="1"/>
      <protection/>
    </xf>
    <xf numFmtId="37" fontId="20" fillId="0" borderId="60" xfId="51" applyFont="1" applyFill="1" applyBorder="1" applyAlignment="1" applyProtection="1">
      <alignment horizontal="left"/>
      <protection/>
    </xf>
    <xf numFmtId="2" fontId="18" fillId="0" borderId="13" xfId="51" applyNumberFormat="1" applyFont="1" applyBorder="1" applyAlignment="1" applyProtection="1">
      <alignment horizontal="right" indent="1"/>
      <protection/>
    </xf>
    <xf numFmtId="3" fontId="35" fillId="0" borderId="61" xfId="51" applyNumberFormat="1" applyFont="1" applyFill="1" applyBorder="1">
      <alignment/>
      <protection/>
    </xf>
    <xf numFmtId="2" fontId="18" fillId="0" borderId="37" xfId="51" applyNumberFormat="1" applyFont="1" applyFill="1" applyBorder="1" applyAlignment="1" applyProtection="1">
      <alignment horizontal="center"/>
      <protection/>
    </xf>
    <xf numFmtId="3" fontId="35" fillId="0" borderId="47" xfId="51" applyNumberFormat="1" applyFont="1" applyFill="1" applyBorder="1">
      <alignment/>
      <protection/>
    </xf>
    <xf numFmtId="3" fontId="18" fillId="0" borderId="22" xfId="51" applyNumberFormat="1" applyFont="1" applyFill="1" applyBorder="1">
      <alignment/>
      <protection/>
    </xf>
    <xf numFmtId="3" fontId="35" fillId="0" borderId="39" xfId="51" applyNumberFormat="1" applyFont="1" applyFill="1" applyBorder="1">
      <alignment/>
      <protection/>
    </xf>
    <xf numFmtId="37" fontId="18" fillId="0" borderId="81" xfId="51" applyFont="1" applyFill="1" applyBorder="1" applyAlignment="1" applyProtection="1">
      <alignment horizontal="right"/>
      <protection/>
    </xf>
    <xf numFmtId="2" fontId="18" fillId="0" borderId="22" xfId="51" applyNumberFormat="1" applyFont="1" applyFill="1" applyBorder="1" applyAlignment="1" applyProtection="1">
      <alignment horizontal="center"/>
      <protection/>
    </xf>
    <xf numFmtId="2" fontId="18" fillId="0" borderId="39" xfId="51" applyNumberFormat="1" applyFont="1" applyFill="1" applyBorder="1" applyAlignment="1" applyProtection="1">
      <alignment horizontal="center"/>
      <protection/>
    </xf>
    <xf numFmtId="37" fontId="18" fillId="0" borderId="25" xfId="51" applyFont="1" applyFill="1" applyBorder="1" applyAlignment="1" applyProtection="1">
      <alignment horizontal="right"/>
      <protection/>
    </xf>
    <xf numFmtId="3" fontId="18" fillId="0" borderId="29" xfId="51" applyNumberFormat="1" applyFont="1" applyFill="1" applyBorder="1" applyAlignment="1">
      <alignment horizontal="right"/>
      <protection/>
    </xf>
    <xf numFmtId="3" fontId="18" fillId="0" borderId="27" xfId="51" applyNumberFormat="1" applyFont="1" applyFill="1" applyBorder="1">
      <alignment/>
      <protection/>
    </xf>
    <xf numFmtId="3" fontId="18" fillId="0" borderId="82" xfId="51" applyNumberFormat="1" applyFont="1" applyFill="1" applyBorder="1">
      <alignment/>
      <protection/>
    </xf>
    <xf numFmtId="3" fontId="18" fillId="0" borderId="81" xfId="51" applyNumberFormat="1" applyFont="1" applyFill="1" applyBorder="1">
      <alignment/>
      <protection/>
    </xf>
    <xf numFmtId="37" fontId="34" fillId="0" borderId="62" xfId="51" applyFont="1" applyFill="1" applyBorder="1" applyAlignment="1" applyProtection="1">
      <alignment horizontal="left"/>
      <protection/>
    </xf>
    <xf numFmtId="3" fontId="35" fillId="0" borderId="18" xfId="51" applyNumberFormat="1" applyFont="1" applyFill="1" applyBorder="1" applyAlignment="1">
      <alignment horizontal="right"/>
      <protection/>
    </xf>
    <xf numFmtId="3" fontId="35" fillId="0" borderId="16" xfId="51" applyNumberFormat="1" applyFont="1" applyFill="1" applyBorder="1">
      <alignment/>
      <protection/>
    </xf>
    <xf numFmtId="3" fontId="35" fillId="0" borderId="41" xfId="51" applyNumberFormat="1" applyFont="1" applyFill="1" applyBorder="1">
      <alignment/>
      <protection/>
    </xf>
    <xf numFmtId="3" fontId="35" fillId="0" borderId="16" xfId="51" applyNumberFormat="1" applyFont="1" applyFill="1" applyBorder="1" applyAlignment="1">
      <alignment horizontal="right"/>
      <protection/>
    </xf>
    <xf numFmtId="37" fontId="35" fillId="0" borderId="17" xfId="51" applyFont="1" applyFill="1" applyBorder="1" applyProtection="1">
      <alignment/>
      <protection/>
    </xf>
    <xf numFmtId="37" fontId="35" fillId="0" borderId="16" xfId="51" applyFont="1" applyFill="1" applyBorder="1" applyAlignment="1" applyProtection="1">
      <alignment horizontal="right"/>
      <protection/>
    </xf>
    <xf numFmtId="37" fontId="35" fillId="0" borderId="16" xfId="51" applyFont="1" applyFill="1" applyBorder="1" applyProtection="1">
      <alignment/>
      <protection/>
    </xf>
    <xf numFmtId="37" fontId="35" fillId="0" borderId="61" xfId="51" applyFont="1" applyFill="1" applyBorder="1" applyAlignment="1" applyProtection="1">
      <alignment horizontal="right"/>
      <protection/>
    </xf>
    <xf numFmtId="37" fontId="35" fillId="0" borderId="39" xfId="51" applyFont="1" applyFill="1" applyBorder="1" applyAlignment="1" applyProtection="1">
      <alignment horizontal="right"/>
      <protection/>
    </xf>
    <xf numFmtId="2" fontId="18" fillId="0" borderId="23" xfId="51" applyNumberFormat="1" applyFont="1" applyFill="1" applyBorder="1" applyProtection="1">
      <alignment/>
      <protection/>
    </xf>
    <xf numFmtId="2" fontId="18" fillId="0" borderId="19" xfId="51" applyNumberFormat="1" applyFont="1" applyFill="1" applyBorder="1" applyProtection="1">
      <alignment/>
      <protection/>
    </xf>
    <xf numFmtId="2" fontId="18" fillId="0" borderId="26" xfId="51" applyNumberFormat="1" applyFont="1" applyFill="1" applyBorder="1" applyAlignment="1" applyProtection="1">
      <alignment horizontal="right" indent="1"/>
      <protection/>
    </xf>
    <xf numFmtId="37" fontId="18" fillId="0" borderId="81" xfId="51" applyFont="1" applyBorder="1" applyAlignment="1" applyProtection="1">
      <alignment horizontal="right"/>
      <protection/>
    </xf>
    <xf numFmtId="2" fontId="18" fillId="0" borderId="41" xfId="51" applyNumberFormat="1" applyFont="1" applyFill="1" applyBorder="1" applyAlignment="1" applyProtection="1">
      <alignment horizontal="center"/>
      <protection/>
    </xf>
    <xf numFmtId="2" fontId="18" fillId="0" borderId="39" xfId="51" applyNumberFormat="1" applyFont="1" applyBorder="1" applyAlignment="1" applyProtection="1">
      <alignment horizontal="right" indent="1"/>
      <protection/>
    </xf>
    <xf numFmtId="37" fontId="24" fillId="0" borderId="25" xfId="51" applyFont="1" applyFill="1" applyBorder="1" applyAlignment="1" applyProtection="1">
      <alignment horizontal="center" vertical="center"/>
      <protection/>
    </xf>
    <xf numFmtId="37" fontId="24" fillId="0" borderId="35" xfId="51" applyFont="1" applyFill="1" applyBorder="1" applyAlignment="1" applyProtection="1">
      <alignment horizontal="center" vertical="center"/>
      <protection/>
    </xf>
    <xf numFmtId="37" fontId="21" fillId="0" borderId="25" xfId="51" applyFont="1" applyFill="1" applyBorder="1" applyAlignment="1">
      <alignment vertical="center"/>
      <protection/>
    </xf>
    <xf numFmtId="37" fontId="21" fillId="0" borderId="21" xfId="51" applyFont="1" applyFill="1" applyBorder="1" applyAlignment="1">
      <alignment vertical="center"/>
      <protection/>
    </xf>
    <xf numFmtId="37" fontId="20" fillId="22" borderId="25" xfId="51" applyFont="1" applyFill="1" applyBorder="1" applyAlignment="1">
      <alignment horizontal="center"/>
      <protection/>
    </xf>
    <xf numFmtId="37" fontId="20" fillId="22" borderId="30" xfId="51" applyFont="1" applyFill="1" applyBorder="1" applyAlignment="1">
      <alignment horizontal="center"/>
      <protection/>
    </xf>
    <xf numFmtId="37" fontId="24" fillId="22" borderId="42" xfId="51" applyFont="1" applyFill="1" applyBorder="1" applyAlignment="1" applyProtection="1">
      <alignment horizontal="center"/>
      <protection/>
    </xf>
    <xf numFmtId="37" fontId="24" fillId="22" borderId="32" xfId="51" applyFont="1" applyFill="1" applyBorder="1" applyAlignment="1" applyProtection="1">
      <alignment horizontal="center"/>
      <protection/>
    </xf>
    <xf numFmtId="37" fontId="24" fillId="22" borderId="31" xfId="51" applyFont="1" applyFill="1" applyBorder="1" applyAlignment="1" applyProtection="1">
      <alignment horizontal="center"/>
      <protection/>
    </xf>
    <xf numFmtId="37" fontId="24" fillId="22" borderId="35" xfId="51" applyFont="1" applyFill="1" applyBorder="1" applyAlignment="1" applyProtection="1">
      <alignment horizontal="center" vertical="center"/>
      <protection/>
    </xf>
    <xf numFmtId="37" fontId="18" fillId="22" borderId="77" xfId="51" applyFont="1" applyFill="1" applyBorder="1" applyAlignment="1">
      <alignment horizontal="center" vertical="center"/>
      <protection/>
    </xf>
    <xf numFmtId="37" fontId="18" fillId="22" borderId="21" xfId="51" applyFont="1" applyFill="1" applyBorder="1" applyAlignment="1">
      <alignment horizontal="center" vertical="center"/>
      <protection/>
    </xf>
    <xf numFmtId="37" fontId="18" fillId="22" borderId="61" xfId="51" applyFont="1" applyFill="1" applyBorder="1" applyAlignment="1">
      <alignment horizontal="center" vertical="center"/>
      <protection/>
    </xf>
    <xf numFmtId="37" fontId="24" fillId="22" borderId="29" xfId="51" applyFont="1" applyFill="1" applyBorder="1" applyAlignment="1">
      <alignment horizontal="center" vertical="center"/>
      <protection/>
    </xf>
    <xf numFmtId="37" fontId="21" fillId="22" borderId="23" xfId="51" applyFont="1" applyFill="1" applyBorder="1" applyAlignment="1">
      <alignment horizontal="center" vertical="center"/>
      <protection/>
    </xf>
    <xf numFmtId="37" fontId="21" fillId="22" borderId="12" xfId="51" applyFont="1" applyFill="1" applyBorder="1" applyAlignment="1">
      <alignment horizontal="center" vertical="center"/>
      <protection/>
    </xf>
    <xf numFmtId="37" fontId="24" fillId="22" borderId="27" xfId="5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37" fontId="24" fillId="22" borderId="82" xfId="51" applyFont="1" applyFill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0" fillId="0" borderId="37" xfId="0" applyBorder="1" applyAlignment="1">
      <alignment/>
    </xf>
    <xf numFmtId="37" fontId="24" fillId="22" borderId="81" xfId="51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wrapText="1"/>
    </xf>
    <xf numFmtId="0" fontId="0" fillId="0" borderId="13" xfId="0" applyBorder="1" applyAlignment="1">
      <alignment wrapText="1"/>
    </xf>
    <xf numFmtId="37" fontId="26" fillId="22" borderId="35" xfId="51" applyFont="1" applyFill="1" applyBorder="1" applyAlignment="1">
      <alignment horizontal="center" vertical="center"/>
      <protection/>
    </xf>
    <xf numFmtId="37" fontId="26" fillId="22" borderId="77" xfId="51" applyFont="1" applyFill="1" applyBorder="1" applyAlignment="1">
      <alignment horizontal="center" vertical="center"/>
      <protection/>
    </xf>
    <xf numFmtId="37" fontId="26" fillId="22" borderId="34" xfId="51" applyFont="1" applyFill="1" applyBorder="1" applyAlignment="1">
      <alignment horizontal="center" vertical="center"/>
      <protection/>
    </xf>
    <xf numFmtId="37" fontId="26" fillId="22" borderId="25" xfId="51" applyFont="1" applyFill="1" applyBorder="1" applyAlignment="1">
      <alignment horizontal="center" vertical="center"/>
      <protection/>
    </xf>
    <xf numFmtId="37" fontId="26" fillId="22" borderId="0" xfId="51" applyFont="1" applyFill="1" applyBorder="1" applyAlignment="1">
      <alignment horizontal="center" vertical="center"/>
      <protection/>
    </xf>
    <xf numFmtId="37" fontId="26" fillId="22" borderId="30" xfId="51" applyFont="1" applyFill="1" applyBorder="1" applyAlignment="1">
      <alignment horizontal="center" vertical="center"/>
      <protection/>
    </xf>
    <xf numFmtId="37" fontId="26" fillId="22" borderId="14" xfId="51" applyFont="1" applyFill="1" applyBorder="1" applyAlignment="1">
      <alignment horizontal="center" vertical="center"/>
      <protection/>
    </xf>
    <xf numFmtId="37" fontId="26" fillId="22" borderId="59" xfId="51" applyFont="1" applyFill="1" applyBorder="1" applyAlignment="1">
      <alignment horizontal="center" vertical="center"/>
      <protection/>
    </xf>
    <xf numFmtId="37" fontId="26" fillId="22" borderId="83" xfId="51" applyFont="1" applyFill="1" applyBorder="1" applyAlignment="1">
      <alignment horizontal="center" vertical="center"/>
      <protection/>
    </xf>
    <xf numFmtId="37" fontId="24" fillId="22" borderId="35" xfId="51" applyFont="1" applyFill="1" applyBorder="1" applyAlignment="1">
      <alignment horizontal="center" vertical="center" wrapText="1"/>
      <protection/>
    </xf>
    <xf numFmtId="37" fontId="24" fillId="22" borderId="77" xfId="51" applyFont="1" applyFill="1" applyBorder="1" applyAlignment="1">
      <alignment horizontal="center" vertical="center" wrapText="1"/>
      <protection/>
    </xf>
    <xf numFmtId="37" fontId="24" fillId="22" borderId="34" xfId="51" applyFont="1" applyFill="1" applyBorder="1" applyAlignment="1">
      <alignment horizontal="center" vertical="center" wrapText="1"/>
      <protection/>
    </xf>
    <xf numFmtId="37" fontId="24" fillId="22" borderId="21" xfId="51" applyFont="1" applyFill="1" applyBorder="1" applyAlignment="1">
      <alignment horizontal="center" vertical="center" wrapText="1"/>
      <protection/>
    </xf>
    <xf numFmtId="37" fontId="24" fillId="22" borderId="61" xfId="51" applyFont="1" applyFill="1" applyBorder="1" applyAlignment="1">
      <alignment horizontal="center" vertical="center" wrapText="1"/>
      <protection/>
    </xf>
    <xf numFmtId="37" fontId="24" fillId="22" borderId="20" xfId="51" applyFont="1" applyFill="1" applyBorder="1" applyAlignment="1">
      <alignment horizontal="center" vertical="center" wrapText="1"/>
      <protection/>
    </xf>
    <xf numFmtId="37" fontId="24" fillId="22" borderId="82" xfId="51" applyFont="1" applyFill="1" applyBorder="1" applyAlignment="1" applyProtection="1">
      <alignment horizontal="center" vertical="center"/>
      <protection/>
    </xf>
    <xf numFmtId="37" fontId="21" fillId="22" borderId="24" xfId="51" applyFont="1" applyFill="1" applyBorder="1" applyAlignment="1">
      <alignment vertical="center"/>
      <protection/>
    </xf>
    <xf numFmtId="37" fontId="21" fillId="22" borderId="37" xfId="51" applyFont="1" applyFill="1" applyBorder="1" applyAlignment="1">
      <alignment vertical="center"/>
      <protection/>
    </xf>
    <xf numFmtId="0" fontId="20" fillId="22" borderId="71" xfId="52" applyFont="1" applyFill="1" applyBorder="1" applyAlignment="1">
      <alignment horizontal="center"/>
      <protection/>
    </xf>
    <xf numFmtId="0" fontId="20" fillId="22" borderId="75" xfId="52" applyFont="1" applyFill="1" applyBorder="1" applyAlignment="1">
      <alignment horizontal="center"/>
      <protection/>
    </xf>
    <xf numFmtId="0" fontId="20" fillId="22" borderId="77" xfId="52" applyFont="1" applyFill="1" applyBorder="1" applyAlignment="1">
      <alignment horizontal="center"/>
      <protection/>
    </xf>
    <xf numFmtId="0" fontId="20" fillId="22" borderId="34" xfId="52" applyFont="1" applyFill="1" applyBorder="1" applyAlignment="1">
      <alignment horizontal="center"/>
      <protection/>
    </xf>
    <xf numFmtId="0" fontId="20" fillId="22" borderId="64" xfId="52" applyFont="1" applyFill="1" applyBorder="1" applyAlignment="1">
      <alignment horizontal="center"/>
      <protection/>
    </xf>
    <xf numFmtId="1" fontId="20" fillId="22" borderId="68" xfId="52" applyNumberFormat="1" applyFont="1" applyFill="1" applyBorder="1" applyAlignment="1">
      <alignment horizontal="center" vertical="center" wrapText="1"/>
      <protection/>
    </xf>
    <xf numFmtId="0" fontId="18" fillId="22" borderId="60" xfId="52" applyFont="1" applyFill="1" applyBorder="1" applyAlignment="1">
      <alignment vertical="center"/>
      <protection/>
    </xf>
    <xf numFmtId="0" fontId="26" fillId="22" borderId="71" xfId="52" applyFont="1" applyFill="1" applyBorder="1" applyAlignment="1">
      <alignment horizontal="center" vertical="center"/>
      <protection/>
    </xf>
    <xf numFmtId="0" fontId="26" fillId="22" borderId="75" xfId="52" applyFont="1" applyFill="1" applyBorder="1" applyAlignment="1">
      <alignment horizontal="center" vertical="center"/>
      <protection/>
    </xf>
    <xf numFmtId="0" fontId="26" fillId="22" borderId="64" xfId="52" applyFont="1" applyFill="1" applyBorder="1" applyAlignment="1">
      <alignment horizontal="center" vertical="center"/>
      <protection/>
    </xf>
    <xf numFmtId="1" fontId="20" fillId="22" borderId="41" xfId="54" applyNumberFormat="1" applyFont="1" applyFill="1" applyBorder="1" applyAlignment="1">
      <alignment horizontal="center" vertical="center" wrapText="1"/>
      <protection/>
    </xf>
    <xf numFmtId="0" fontId="18" fillId="22" borderId="82" xfId="54" applyFont="1" applyFill="1" applyBorder="1" applyAlignment="1">
      <alignment horizontal="center" vertical="center" wrapText="1"/>
      <protection/>
    </xf>
    <xf numFmtId="1" fontId="20" fillId="22" borderId="47" xfId="54" applyNumberFormat="1" applyFont="1" applyFill="1" applyBorder="1" applyAlignment="1">
      <alignment horizontal="center" vertical="center" wrapText="1"/>
      <protection/>
    </xf>
    <xf numFmtId="0" fontId="18" fillId="22" borderId="13" xfId="54" applyFont="1" applyFill="1" applyBorder="1">
      <alignment/>
      <protection/>
    </xf>
    <xf numFmtId="0" fontId="20" fillId="22" borderId="63" xfId="54" applyFont="1" applyFill="1" applyBorder="1" applyAlignment="1">
      <alignment horizontal="center"/>
      <protection/>
    </xf>
    <xf numFmtId="0" fontId="20" fillId="22" borderId="70" xfId="54" applyFont="1" applyFill="1" applyBorder="1" applyAlignment="1">
      <alignment horizontal="center"/>
      <protection/>
    </xf>
    <xf numFmtId="0" fontId="20" fillId="22" borderId="49" xfId="54" applyFont="1" applyFill="1" applyBorder="1" applyAlignment="1">
      <alignment horizontal="center"/>
      <protection/>
    </xf>
    <xf numFmtId="0" fontId="26" fillId="22" borderId="35" xfId="54" applyFont="1" applyFill="1" applyBorder="1" applyAlignment="1">
      <alignment horizontal="center" vertical="center"/>
      <protection/>
    </xf>
    <xf numFmtId="0" fontId="26" fillId="22" borderId="77" xfId="54" applyFont="1" applyFill="1" applyBorder="1" applyAlignment="1">
      <alignment horizontal="center" vertical="center"/>
      <protection/>
    </xf>
    <xf numFmtId="0" fontId="26" fillId="22" borderId="34" xfId="54" applyFont="1" applyFill="1" applyBorder="1" applyAlignment="1">
      <alignment horizontal="center" vertical="center"/>
      <protection/>
    </xf>
    <xf numFmtId="1" fontId="24" fillId="22" borderId="58" xfId="54" applyNumberFormat="1" applyFont="1" applyFill="1" applyBorder="1" applyAlignment="1">
      <alignment horizontal="center" vertical="center" wrapText="1"/>
      <protection/>
    </xf>
    <xf numFmtId="0" fontId="21" fillId="22" borderId="55" xfId="54" applyFont="1" applyFill="1" applyBorder="1" applyAlignment="1">
      <alignment vertical="center"/>
      <protection/>
    </xf>
    <xf numFmtId="0" fontId="21" fillId="22" borderId="80" xfId="54" applyFont="1" applyFill="1" applyBorder="1" applyAlignment="1">
      <alignment vertical="center"/>
      <protection/>
    </xf>
    <xf numFmtId="49" fontId="20" fillId="22" borderId="46" xfId="54" applyNumberFormat="1" applyFont="1" applyFill="1" applyBorder="1" applyAlignment="1">
      <alignment horizontal="center" vertical="center" wrapText="1"/>
      <protection/>
    </xf>
    <xf numFmtId="49" fontId="18" fillId="22" borderId="69" xfId="54" applyNumberFormat="1" applyFont="1" applyFill="1" applyBorder="1">
      <alignment/>
      <protection/>
    </xf>
    <xf numFmtId="49" fontId="18" fillId="22" borderId="57" xfId="54" applyNumberFormat="1" applyFont="1" applyFill="1" applyBorder="1">
      <alignment/>
      <protection/>
    </xf>
    <xf numFmtId="1" fontId="20" fillId="22" borderId="43" xfId="54" applyNumberFormat="1" applyFont="1" applyFill="1" applyBorder="1" applyAlignment="1">
      <alignment horizontal="center" vertical="center" wrapText="1"/>
      <protection/>
    </xf>
    <xf numFmtId="0" fontId="18" fillId="22" borderId="50" xfId="54" applyFont="1" applyFill="1" applyBorder="1" applyAlignment="1">
      <alignment horizontal="center" vertical="center" wrapText="1"/>
      <protection/>
    </xf>
    <xf numFmtId="1" fontId="20" fillId="22" borderId="58" xfId="54" applyNumberFormat="1" applyFont="1" applyFill="1" applyBorder="1" applyAlignment="1">
      <alignment horizontal="center" vertical="center" wrapText="1"/>
      <protection/>
    </xf>
    <xf numFmtId="0" fontId="18" fillId="22" borderId="55" xfId="54" applyFont="1" applyFill="1" applyBorder="1" applyAlignment="1">
      <alignment vertical="center"/>
      <protection/>
    </xf>
    <xf numFmtId="0" fontId="18" fillId="22" borderId="80" xfId="54" applyFont="1" applyFill="1" applyBorder="1" applyAlignment="1">
      <alignment vertical="center"/>
      <protection/>
    </xf>
    <xf numFmtId="0" fontId="20" fillId="22" borderId="71" xfId="52" applyFont="1" applyFill="1" applyBorder="1" applyAlignment="1">
      <alignment horizontal="center" vertical="center"/>
      <protection/>
    </xf>
    <xf numFmtId="0" fontId="20" fillId="22" borderId="75" xfId="52" applyFont="1" applyFill="1" applyBorder="1" applyAlignment="1">
      <alignment horizontal="center" vertical="center"/>
      <protection/>
    </xf>
    <xf numFmtId="0" fontId="20" fillId="22" borderId="64" xfId="52" applyFont="1" applyFill="1" applyBorder="1" applyAlignment="1">
      <alignment horizontal="center" vertical="center"/>
      <protection/>
    </xf>
    <xf numFmtId="0" fontId="20" fillId="22" borderId="63" xfId="52" applyFont="1" applyFill="1" applyBorder="1" applyAlignment="1">
      <alignment horizontal="center"/>
      <protection/>
    </xf>
    <xf numFmtId="0" fontId="20" fillId="22" borderId="70" xfId="52" applyFont="1" applyFill="1" applyBorder="1" applyAlignment="1">
      <alignment horizontal="center"/>
      <protection/>
    </xf>
    <xf numFmtId="0" fontId="20" fillId="22" borderId="49" xfId="52" applyFont="1" applyFill="1" applyBorder="1" applyAlignment="1">
      <alignment horizontal="center"/>
      <protection/>
    </xf>
    <xf numFmtId="0" fontId="26" fillId="22" borderId="35" xfId="52" applyFont="1" applyFill="1" applyBorder="1" applyAlignment="1">
      <alignment horizontal="center" vertical="center"/>
      <protection/>
    </xf>
    <xf numFmtId="0" fontId="26" fillId="22" borderId="77" xfId="52" applyFont="1" applyFill="1" applyBorder="1" applyAlignment="1">
      <alignment horizontal="center" vertical="center"/>
      <protection/>
    </xf>
    <xf numFmtId="0" fontId="26" fillId="22" borderId="34" xfId="52" applyFont="1" applyFill="1" applyBorder="1" applyAlignment="1">
      <alignment horizontal="center" vertical="center"/>
      <protection/>
    </xf>
    <xf numFmtId="1" fontId="20" fillId="22" borderId="58" xfId="52" applyNumberFormat="1" applyFont="1" applyFill="1" applyBorder="1" applyAlignment="1">
      <alignment horizontal="center" vertical="center" wrapText="1"/>
      <protection/>
    </xf>
    <xf numFmtId="0" fontId="18" fillId="22" borderId="55" xfId="52" applyFont="1" applyFill="1" applyBorder="1" applyAlignment="1">
      <alignment vertical="center"/>
      <protection/>
    </xf>
    <xf numFmtId="0" fontId="18" fillId="22" borderId="52" xfId="52" applyFont="1" applyFill="1" applyBorder="1" applyAlignment="1">
      <alignment vertical="center"/>
      <protection/>
    </xf>
    <xf numFmtId="1" fontId="20" fillId="22" borderId="43" xfId="52" applyNumberFormat="1" applyFont="1" applyFill="1" applyBorder="1" applyAlignment="1">
      <alignment horizontal="center" vertical="center" wrapText="1"/>
      <protection/>
    </xf>
    <xf numFmtId="0" fontId="18" fillId="22" borderId="50" xfId="52" applyFont="1" applyFill="1" applyBorder="1" applyAlignment="1">
      <alignment horizontal="center" vertical="center" wrapText="1"/>
      <protection/>
    </xf>
    <xf numFmtId="49" fontId="20" fillId="22" borderId="44" xfId="52" applyNumberFormat="1" applyFont="1" applyFill="1" applyBorder="1" applyAlignment="1">
      <alignment horizontal="center" vertical="center" wrapText="1"/>
      <protection/>
    </xf>
    <xf numFmtId="49" fontId="20" fillId="22" borderId="56" xfId="52" applyNumberFormat="1" applyFont="1" applyFill="1" applyBorder="1" applyAlignment="1">
      <alignment horizontal="center" vertical="center" wrapText="1"/>
      <protection/>
    </xf>
    <xf numFmtId="1" fontId="20" fillId="22" borderId="41" xfId="52" applyNumberFormat="1" applyFont="1" applyFill="1" applyBorder="1" applyAlignment="1">
      <alignment horizontal="center" vertical="center" wrapText="1"/>
      <protection/>
    </xf>
    <xf numFmtId="0" fontId="18" fillId="22" borderId="65" xfId="52" applyFont="1" applyFill="1" applyBorder="1" applyAlignment="1">
      <alignment horizontal="center" vertical="center" wrapText="1"/>
      <protection/>
    </xf>
    <xf numFmtId="1" fontId="24" fillId="22" borderId="68" xfId="52" applyNumberFormat="1" applyFont="1" applyFill="1" applyBorder="1" applyAlignment="1">
      <alignment horizontal="center" vertical="center" wrapText="1"/>
      <protection/>
    </xf>
    <xf numFmtId="0" fontId="21" fillId="22" borderId="60" xfId="52" applyFont="1" applyFill="1" applyBorder="1" applyAlignment="1">
      <alignment vertical="center"/>
      <protection/>
    </xf>
    <xf numFmtId="49" fontId="24" fillId="22" borderId="44" xfId="52" applyNumberFormat="1" applyFont="1" applyFill="1" applyBorder="1" applyAlignment="1">
      <alignment horizontal="center" vertical="center" wrapText="1"/>
      <protection/>
    </xf>
    <xf numFmtId="49" fontId="24" fillId="22" borderId="56" xfId="52" applyNumberFormat="1" applyFont="1" applyFill="1" applyBorder="1" applyAlignment="1">
      <alignment horizontal="center" vertical="center" wrapText="1"/>
      <protection/>
    </xf>
    <xf numFmtId="1" fontId="24" fillId="22" borderId="44" xfId="52" applyNumberFormat="1" applyFont="1" applyFill="1" applyBorder="1" applyAlignment="1">
      <alignment horizontal="center" vertical="center" wrapText="1"/>
      <protection/>
    </xf>
    <xf numFmtId="1" fontId="24" fillId="22" borderId="56" xfId="52" applyNumberFormat="1" applyFont="1" applyFill="1" applyBorder="1" applyAlignment="1">
      <alignment horizontal="center" vertical="center" wrapText="1"/>
      <protection/>
    </xf>
    <xf numFmtId="3" fontId="20" fillId="22" borderId="71" xfId="52" applyNumberFormat="1" applyFont="1" applyFill="1" applyBorder="1" applyAlignment="1">
      <alignment horizontal="center"/>
      <protection/>
    </xf>
    <xf numFmtId="3" fontId="20" fillId="22" borderId="75" xfId="52" applyNumberFormat="1" applyFont="1" applyFill="1" applyBorder="1" applyAlignment="1">
      <alignment horizontal="center"/>
      <protection/>
    </xf>
    <xf numFmtId="3" fontId="26" fillId="22" borderId="75" xfId="52" applyNumberFormat="1" applyFont="1" applyFill="1" applyBorder="1" applyAlignment="1">
      <alignment horizontal="center" vertical="center"/>
      <protection/>
    </xf>
    <xf numFmtId="1" fontId="20" fillId="22" borderId="44" xfId="52" applyNumberFormat="1" applyFont="1" applyFill="1" applyBorder="1" applyAlignment="1">
      <alignment horizontal="center" vertical="center" wrapText="1"/>
      <protection/>
    </xf>
    <xf numFmtId="1" fontId="20" fillId="22" borderId="56" xfId="52" applyNumberFormat="1" applyFont="1" applyFill="1" applyBorder="1" applyAlignment="1">
      <alignment horizontal="center" vertical="center" wrapText="1"/>
      <protection/>
    </xf>
    <xf numFmtId="1" fontId="24" fillId="22" borderId="58" xfId="52" applyNumberFormat="1" applyFont="1" applyFill="1" applyBorder="1" applyAlignment="1">
      <alignment horizontal="center" vertical="center" wrapText="1"/>
      <protection/>
    </xf>
    <xf numFmtId="0" fontId="21" fillId="22" borderId="55" xfId="52" applyFont="1" applyFill="1" applyBorder="1" applyAlignment="1">
      <alignment vertical="center"/>
      <protection/>
    </xf>
    <xf numFmtId="0" fontId="21" fillId="22" borderId="52" xfId="52" applyFont="1" applyFill="1" applyBorder="1" applyAlignment="1">
      <alignment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_CUADRO 1.1 DEFINITIVO" xfId="53"/>
    <cellStyle name="Normal_CUADRO 1.4  PAX INTERNAL POR EMPRESA MAR 2005" xfId="54"/>
    <cellStyle name="Normal_CUADRO 1.8C PAX INTERNACIONALES CONTINENTE -EMPRESA ENE 2006" xfId="55"/>
    <cellStyle name="Normal_CUADRO 1.9C CARGA INTERNACIONAL CONTINENTE -EMPRESA ENE 2006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R65515"/>
  <sheetViews>
    <sheetView showGridLines="0" tabSelected="1" zoomScale="88" zoomScaleNormal="88" zoomScalePageLayoutView="0" workbookViewId="0" topLeftCell="A8">
      <selection activeCell="A1" sqref="A1"/>
    </sheetView>
  </sheetViews>
  <sheetFormatPr defaultColWidth="12.421875" defaultRowHeight="15"/>
  <cols>
    <col min="1" max="1" width="1.57421875" style="1" customWidth="1"/>
    <col min="2" max="2" width="12.8515625" style="1" customWidth="1"/>
    <col min="3" max="3" width="24.00390625" style="1" customWidth="1"/>
    <col min="4" max="4" width="13.140625" style="1" customWidth="1"/>
    <col min="5" max="5" width="10.8515625" style="1" customWidth="1"/>
    <col min="6" max="6" width="9.57421875" style="1" customWidth="1"/>
    <col min="7" max="7" width="11.57421875" style="1" customWidth="1"/>
    <col min="8" max="9" width="12.140625" style="1" customWidth="1"/>
    <col min="10" max="10" width="14.421875" style="1" customWidth="1"/>
    <col min="11" max="11" width="14.28125" style="1" customWidth="1"/>
    <col min="12" max="12" width="12.57421875" style="1" customWidth="1"/>
    <col min="13" max="13" width="12.28125" style="1" customWidth="1"/>
    <col min="14" max="14" width="9.57421875" style="1" customWidth="1"/>
    <col min="15" max="15" width="12.7109375" style="1" customWidth="1"/>
    <col min="16" max="16" width="12.421875" style="1" customWidth="1"/>
    <col min="17" max="17" width="18.140625" style="1" customWidth="1"/>
    <col min="18" max="18" width="18.57421875" style="1" customWidth="1"/>
    <col min="19" max="19" width="19.421875" style="1" customWidth="1"/>
    <col min="20" max="20" width="15.7109375" style="1" customWidth="1"/>
    <col min="21" max="16384" width="12.421875" style="1" customWidth="1"/>
  </cols>
  <sheetData>
    <row r="1" ht="3.75" customHeight="1" thickBot="1"/>
    <row r="2" spans="2:15" ht="13.5" customHeight="1">
      <c r="B2" s="412" t="s">
        <v>33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4"/>
    </row>
    <row r="3" spans="2:15" ht="12.75" customHeight="1">
      <c r="B3" s="415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7"/>
    </row>
    <row r="4" spans="2:15" ht="5.25" customHeight="1" thickBot="1">
      <c r="B4" s="418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20"/>
    </row>
    <row r="5" spans="2:15" ht="16.5" customHeight="1">
      <c r="B5" s="65"/>
      <c r="C5" s="64"/>
      <c r="D5" s="396" t="s">
        <v>32</v>
      </c>
      <c r="E5" s="397"/>
      <c r="F5" s="397"/>
      <c r="G5" s="344"/>
      <c r="H5" s="421" t="s">
        <v>31</v>
      </c>
      <c r="I5" s="422"/>
      <c r="J5" s="422"/>
      <c r="K5" s="422"/>
      <c r="L5" s="422"/>
      <c r="M5" s="422"/>
      <c r="N5" s="422"/>
      <c r="O5" s="423"/>
    </row>
    <row r="6" spans="2:15" ht="3.75" customHeight="1">
      <c r="B6" s="60"/>
      <c r="C6" s="59"/>
      <c r="D6" s="398"/>
      <c r="E6" s="399"/>
      <c r="F6" s="399"/>
      <c r="G6" s="345"/>
      <c r="H6" s="424"/>
      <c r="I6" s="425"/>
      <c r="J6" s="425"/>
      <c r="K6" s="425"/>
      <c r="L6" s="425"/>
      <c r="M6" s="425"/>
      <c r="N6" s="425"/>
      <c r="O6" s="426"/>
    </row>
    <row r="7" spans="2:15" ht="15">
      <c r="B7" s="391" t="s">
        <v>30</v>
      </c>
      <c r="C7" s="392"/>
      <c r="D7" s="400" t="s">
        <v>29</v>
      </c>
      <c r="E7" s="403" t="s">
        <v>28</v>
      </c>
      <c r="F7" s="406" t="s">
        <v>27</v>
      </c>
      <c r="G7" s="409" t="s">
        <v>322</v>
      </c>
      <c r="H7" s="393" t="s">
        <v>29</v>
      </c>
      <c r="I7" s="394"/>
      <c r="J7" s="395"/>
      <c r="K7" s="63" t="s">
        <v>28</v>
      </c>
      <c r="L7" s="62"/>
      <c r="M7" s="61"/>
      <c r="N7" s="427" t="s">
        <v>27</v>
      </c>
      <c r="O7" s="409" t="s">
        <v>322</v>
      </c>
    </row>
    <row r="8" spans="2:15" ht="9" customHeight="1">
      <c r="B8" s="60"/>
      <c r="C8" s="59"/>
      <c r="D8" s="401"/>
      <c r="E8" s="404"/>
      <c r="F8" s="407"/>
      <c r="G8" s="410"/>
      <c r="H8" s="58" t="s">
        <v>26</v>
      </c>
      <c r="I8" s="57" t="s">
        <v>26</v>
      </c>
      <c r="J8" s="56" t="s">
        <v>26</v>
      </c>
      <c r="K8" s="57" t="s">
        <v>26</v>
      </c>
      <c r="L8" s="57" t="s">
        <v>26</v>
      </c>
      <c r="M8" s="56" t="s">
        <v>26</v>
      </c>
      <c r="N8" s="428"/>
      <c r="O8" s="410"/>
    </row>
    <row r="9" spans="2:15" ht="15.75" customHeight="1" thickBot="1">
      <c r="B9" s="55"/>
      <c r="C9" s="54"/>
      <c r="D9" s="402"/>
      <c r="E9" s="405"/>
      <c r="F9" s="408"/>
      <c r="G9" s="411"/>
      <c r="H9" s="53" t="s">
        <v>25</v>
      </c>
      <c r="I9" s="52" t="s">
        <v>24</v>
      </c>
      <c r="J9" s="51" t="s">
        <v>21</v>
      </c>
      <c r="K9" s="52" t="s">
        <v>23</v>
      </c>
      <c r="L9" s="52" t="s">
        <v>22</v>
      </c>
      <c r="M9" s="51" t="s">
        <v>21</v>
      </c>
      <c r="N9" s="429"/>
      <c r="O9" s="411"/>
    </row>
    <row r="10" spans="2:16" s="328" customFormat="1" ht="16.5" customHeight="1">
      <c r="B10" s="388">
        <v>2008</v>
      </c>
      <c r="C10" s="346" t="s">
        <v>9</v>
      </c>
      <c r="D10" s="329">
        <v>757080</v>
      </c>
      <c r="E10" s="347">
        <v>9446.288000000004</v>
      </c>
      <c r="F10" s="348">
        <v>1111.4100000000003</v>
      </c>
      <c r="G10" s="360">
        <f>F10+E10</f>
        <v>10557.698000000004</v>
      </c>
      <c r="H10" s="329">
        <v>255575</v>
      </c>
      <c r="I10" s="330">
        <v>235678</v>
      </c>
      <c r="J10" s="331">
        <f aca="true" t="shared" si="0" ref="J10:J21">I10+H10</f>
        <v>491253</v>
      </c>
      <c r="K10" s="332">
        <v>27736.967999999997</v>
      </c>
      <c r="L10" s="332">
        <v>14969.558999999997</v>
      </c>
      <c r="M10" s="333">
        <f aca="true" t="shared" si="1" ref="M10:M21">L10+K10</f>
        <v>42706.526999999995</v>
      </c>
      <c r="N10" s="338">
        <v>696.267</v>
      </c>
      <c r="O10" s="349">
        <f>N10+M10</f>
        <v>43402.793999999994</v>
      </c>
      <c r="P10" s="334"/>
    </row>
    <row r="11" spans="1:18" s="44" customFormat="1" ht="16.5" customHeight="1">
      <c r="A11" s="50"/>
      <c r="B11" s="389"/>
      <c r="C11" s="350" t="s">
        <v>20</v>
      </c>
      <c r="D11" s="35">
        <v>716101</v>
      </c>
      <c r="E11" s="37">
        <v>10395.962000000007</v>
      </c>
      <c r="F11" s="36">
        <v>1127.4769999999999</v>
      </c>
      <c r="G11" s="361">
        <f aca="true" t="shared" si="2" ref="G11:G23">F11+E11</f>
        <v>11523.439000000006</v>
      </c>
      <c r="H11" s="35">
        <v>199075</v>
      </c>
      <c r="I11" s="34">
        <v>178691</v>
      </c>
      <c r="J11" s="31">
        <f t="shared" si="0"/>
        <v>377766</v>
      </c>
      <c r="K11" s="30">
        <v>31851.071</v>
      </c>
      <c r="L11" s="30">
        <v>16198.118999999993</v>
      </c>
      <c r="M11" s="29">
        <f t="shared" si="1"/>
        <v>48049.189999999995</v>
      </c>
      <c r="N11" s="33">
        <v>635.2089999999997</v>
      </c>
      <c r="O11" s="351">
        <f aca="true" t="shared" si="3" ref="O11:O23">N11+M11</f>
        <v>48684.399</v>
      </c>
      <c r="P11" s="49"/>
      <c r="Q11" s="48"/>
      <c r="R11" s="47"/>
    </row>
    <row r="12" spans="2:15" ht="16.5" customHeight="1">
      <c r="B12" s="389"/>
      <c r="C12" s="350" t="s">
        <v>19</v>
      </c>
      <c r="D12" s="35">
        <v>719361</v>
      </c>
      <c r="E12" s="37">
        <v>9604.151999999998</v>
      </c>
      <c r="F12" s="36">
        <v>1063.6180000000002</v>
      </c>
      <c r="G12" s="361">
        <f t="shared" si="2"/>
        <v>10667.769999999999</v>
      </c>
      <c r="H12" s="35">
        <v>219937</v>
      </c>
      <c r="I12" s="34">
        <v>202088</v>
      </c>
      <c r="J12" s="46">
        <f t="shared" si="0"/>
        <v>422025</v>
      </c>
      <c r="K12" s="29">
        <v>26506.808999999994</v>
      </c>
      <c r="L12" s="30">
        <v>16955.290000000005</v>
      </c>
      <c r="M12" s="29">
        <f t="shared" si="1"/>
        <v>43462.099</v>
      </c>
      <c r="N12" s="33">
        <v>874.6560000000001</v>
      </c>
      <c r="O12" s="351">
        <f t="shared" si="3"/>
        <v>44336.755000000005</v>
      </c>
    </row>
    <row r="13" spans="2:15" ht="16.5" customHeight="1">
      <c r="B13" s="389"/>
      <c r="C13" s="350" t="s">
        <v>18</v>
      </c>
      <c r="D13" s="35">
        <v>695564</v>
      </c>
      <c r="E13" s="37">
        <v>11833.70700000001</v>
      </c>
      <c r="F13" s="36">
        <v>1260.0100000000004</v>
      </c>
      <c r="G13" s="361">
        <f t="shared" si="2"/>
        <v>13093.71700000001</v>
      </c>
      <c r="H13" s="35">
        <v>187202</v>
      </c>
      <c r="I13" s="34">
        <v>170251</v>
      </c>
      <c r="J13" s="31">
        <f t="shared" si="0"/>
        <v>357453</v>
      </c>
      <c r="K13" s="30">
        <v>31541.294999999995</v>
      </c>
      <c r="L13" s="30">
        <v>17155.534999999996</v>
      </c>
      <c r="M13" s="29">
        <f t="shared" si="1"/>
        <v>48696.82999999999</v>
      </c>
      <c r="N13" s="33">
        <v>820.2829999999999</v>
      </c>
      <c r="O13" s="351">
        <f t="shared" si="3"/>
        <v>49517.11299999999</v>
      </c>
    </row>
    <row r="14" spans="2:15" s="45" customFormat="1" ht="16.5" customHeight="1">
      <c r="B14" s="389"/>
      <c r="C14" s="350" t="s">
        <v>17</v>
      </c>
      <c r="D14" s="35">
        <v>747547</v>
      </c>
      <c r="E14" s="37">
        <v>10278.163000000004</v>
      </c>
      <c r="F14" s="36">
        <v>1307.2579999999998</v>
      </c>
      <c r="G14" s="361">
        <f t="shared" si="2"/>
        <v>11585.421000000004</v>
      </c>
      <c r="H14" s="35">
        <v>205654</v>
      </c>
      <c r="I14" s="34">
        <v>192443</v>
      </c>
      <c r="J14" s="31">
        <f t="shared" si="0"/>
        <v>398097</v>
      </c>
      <c r="K14" s="30">
        <v>29112.065000000013</v>
      </c>
      <c r="L14" s="30">
        <v>17072.367000000006</v>
      </c>
      <c r="M14" s="29">
        <f t="shared" si="1"/>
        <v>46184.432000000015</v>
      </c>
      <c r="N14" s="33">
        <v>847.5180000000003</v>
      </c>
      <c r="O14" s="351">
        <f t="shared" si="3"/>
        <v>47031.95000000002</v>
      </c>
    </row>
    <row r="15" spans="2:15" ht="16.5" customHeight="1">
      <c r="B15" s="389"/>
      <c r="C15" s="350" t="s">
        <v>16</v>
      </c>
      <c r="D15" s="35">
        <v>737778</v>
      </c>
      <c r="E15" s="37">
        <v>11046.85200000001</v>
      </c>
      <c r="F15" s="36">
        <v>1234.525</v>
      </c>
      <c r="G15" s="361">
        <f t="shared" si="2"/>
        <v>12281.37700000001</v>
      </c>
      <c r="H15" s="35">
        <v>244421</v>
      </c>
      <c r="I15" s="34">
        <v>221068</v>
      </c>
      <c r="J15" s="31">
        <f t="shared" si="0"/>
        <v>465489</v>
      </c>
      <c r="K15" s="30">
        <v>24249.703999999998</v>
      </c>
      <c r="L15" s="30">
        <v>14916.060000000001</v>
      </c>
      <c r="M15" s="29">
        <f t="shared" si="1"/>
        <v>39165.763999999996</v>
      </c>
      <c r="N15" s="33">
        <v>684.81</v>
      </c>
      <c r="O15" s="351">
        <f t="shared" si="3"/>
        <v>39850.57399999999</v>
      </c>
    </row>
    <row r="16" spans="2:15" s="44" customFormat="1" ht="16.5" customHeight="1">
      <c r="B16" s="389"/>
      <c r="C16" s="350" t="s">
        <v>15</v>
      </c>
      <c r="D16" s="35">
        <v>792705</v>
      </c>
      <c r="E16" s="37">
        <v>11227.408000000009</v>
      </c>
      <c r="F16" s="36">
        <v>1295.2739999999994</v>
      </c>
      <c r="G16" s="361">
        <f t="shared" si="2"/>
        <v>12522.682000000008</v>
      </c>
      <c r="H16" s="35">
        <v>248945</v>
      </c>
      <c r="I16" s="34">
        <v>267869</v>
      </c>
      <c r="J16" s="31">
        <f t="shared" si="0"/>
        <v>516814</v>
      </c>
      <c r="K16" s="30">
        <v>22693.72200000001</v>
      </c>
      <c r="L16" s="30">
        <v>15360.839999999991</v>
      </c>
      <c r="M16" s="29">
        <f t="shared" si="1"/>
        <v>38054.562</v>
      </c>
      <c r="N16" s="33">
        <v>848.238</v>
      </c>
      <c r="O16" s="351">
        <f t="shared" si="3"/>
        <v>38902.799999999996</v>
      </c>
    </row>
    <row r="17" spans="2:16" ht="16.5" customHeight="1">
      <c r="B17" s="389"/>
      <c r="C17" s="350" t="s">
        <v>14</v>
      </c>
      <c r="D17" s="35">
        <v>776785</v>
      </c>
      <c r="E17" s="37">
        <v>10271.205000000004</v>
      </c>
      <c r="F17" s="36">
        <v>1429.3129999999999</v>
      </c>
      <c r="G17" s="361">
        <f t="shared" si="2"/>
        <v>11700.518000000004</v>
      </c>
      <c r="H17" s="35">
        <v>263037</v>
      </c>
      <c r="I17" s="34">
        <v>240350</v>
      </c>
      <c r="J17" s="31">
        <f t="shared" si="0"/>
        <v>503387</v>
      </c>
      <c r="K17" s="30">
        <v>24164.811999999998</v>
      </c>
      <c r="L17" s="30">
        <v>14788.021000000004</v>
      </c>
      <c r="M17" s="29">
        <f t="shared" si="1"/>
        <v>38952.833</v>
      </c>
      <c r="N17" s="33">
        <v>799.4900000000002</v>
      </c>
      <c r="O17" s="351">
        <f t="shared" si="3"/>
        <v>39752.323</v>
      </c>
      <c r="P17" s="43"/>
    </row>
    <row r="18" spans="2:15" ht="16.5" customHeight="1">
      <c r="B18" s="389"/>
      <c r="C18" s="350" t="s">
        <v>13</v>
      </c>
      <c r="D18" s="35">
        <v>719497</v>
      </c>
      <c r="E18" s="37">
        <v>10158.707999999999</v>
      </c>
      <c r="F18" s="36">
        <v>1411.8120000000001</v>
      </c>
      <c r="G18" s="361">
        <f t="shared" si="2"/>
        <v>11570.519999999999</v>
      </c>
      <c r="H18" s="35">
        <v>212925</v>
      </c>
      <c r="I18" s="34">
        <v>186143</v>
      </c>
      <c r="J18" s="31">
        <f t="shared" si="0"/>
        <v>399068</v>
      </c>
      <c r="K18" s="30">
        <v>23076.188</v>
      </c>
      <c r="L18" s="30">
        <v>14316.444000000001</v>
      </c>
      <c r="M18" s="29">
        <f t="shared" si="1"/>
        <v>37392.632</v>
      </c>
      <c r="N18" s="33">
        <v>672.7810000000002</v>
      </c>
      <c r="O18" s="351">
        <f t="shared" si="3"/>
        <v>38065.413</v>
      </c>
    </row>
    <row r="19" spans="2:15" ht="16.5" customHeight="1">
      <c r="B19" s="389"/>
      <c r="C19" s="350" t="s">
        <v>12</v>
      </c>
      <c r="D19" s="35">
        <v>790262</v>
      </c>
      <c r="E19" s="37">
        <v>10076.233999999993</v>
      </c>
      <c r="F19" s="36">
        <v>1375.682</v>
      </c>
      <c r="G19" s="361">
        <f t="shared" si="2"/>
        <v>11451.915999999994</v>
      </c>
      <c r="H19" s="35">
        <v>217530</v>
      </c>
      <c r="I19" s="34">
        <v>218821</v>
      </c>
      <c r="J19" s="31">
        <f t="shared" si="0"/>
        <v>436351</v>
      </c>
      <c r="K19" s="30">
        <v>26159.89900000001</v>
      </c>
      <c r="L19" s="30">
        <v>16647.113000000005</v>
      </c>
      <c r="M19" s="29">
        <f t="shared" si="1"/>
        <v>42807.01200000002</v>
      </c>
      <c r="N19" s="33">
        <v>772.4329999999993</v>
      </c>
      <c r="O19" s="351">
        <f t="shared" si="3"/>
        <v>43579.445000000014</v>
      </c>
    </row>
    <row r="20" spans="2:15" ht="16.5" customHeight="1">
      <c r="B20" s="389"/>
      <c r="C20" s="350" t="s">
        <v>11</v>
      </c>
      <c r="D20" s="35">
        <v>736828</v>
      </c>
      <c r="E20" s="37">
        <v>9723.853999999994</v>
      </c>
      <c r="F20" s="36">
        <v>1259.2869999999998</v>
      </c>
      <c r="G20" s="361">
        <f t="shared" si="2"/>
        <v>10983.140999999994</v>
      </c>
      <c r="H20" s="35">
        <v>200905</v>
      </c>
      <c r="I20" s="34">
        <v>210826</v>
      </c>
      <c r="J20" s="31">
        <f t="shared" si="0"/>
        <v>411731</v>
      </c>
      <c r="K20" s="30">
        <v>23934.81200000001</v>
      </c>
      <c r="L20" s="30">
        <v>15866.594</v>
      </c>
      <c r="M20" s="29">
        <f t="shared" si="1"/>
        <v>39801.40600000001</v>
      </c>
      <c r="N20" s="33">
        <v>425.03</v>
      </c>
      <c r="O20" s="351">
        <f t="shared" si="3"/>
        <v>40226.43600000001</v>
      </c>
    </row>
    <row r="21" spans="2:15" ht="16.5" customHeight="1">
      <c r="B21" s="390"/>
      <c r="C21" s="350" t="s">
        <v>10</v>
      </c>
      <c r="D21" s="35">
        <v>794657</v>
      </c>
      <c r="E21" s="37">
        <v>9226.335999999996</v>
      </c>
      <c r="F21" s="36">
        <v>1407.675</v>
      </c>
      <c r="G21" s="361">
        <f t="shared" si="2"/>
        <v>10634.010999999995</v>
      </c>
      <c r="H21" s="35">
        <v>224109</v>
      </c>
      <c r="I21" s="34">
        <v>270938</v>
      </c>
      <c r="J21" s="31">
        <f t="shared" si="0"/>
        <v>495047</v>
      </c>
      <c r="K21" s="30">
        <v>21571.301999999996</v>
      </c>
      <c r="L21" s="30">
        <v>15561.695999999994</v>
      </c>
      <c r="M21" s="29">
        <f t="shared" si="1"/>
        <v>37132.99799999999</v>
      </c>
      <c r="N21" s="33">
        <v>612.695</v>
      </c>
      <c r="O21" s="351">
        <f t="shared" si="3"/>
        <v>37745.69299999999</v>
      </c>
    </row>
    <row r="22" spans="2:15" ht="8.25" customHeight="1">
      <c r="B22" s="42"/>
      <c r="C22" s="352"/>
      <c r="D22" s="367"/>
      <c r="E22" s="368"/>
      <c r="F22" s="369"/>
      <c r="G22" s="370"/>
      <c r="H22" s="41"/>
      <c r="I22" s="39"/>
      <c r="J22" s="40"/>
      <c r="K22" s="39"/>
      <c r="L22" s="39"/>
      <c r="M22" s="38"/>
      <c r="N22" s="335"/>
      <c r="O22" s="363"/>
    </row>
    <row r="23" spans="2:15" s="328" customFormat="1" ht="16.5" customHeight="1">
      <c r="B23" s="387">
        <v>2009</v>
      </c>
      <c r="C23" s="371" t="s">
        <v>9</v>
      </c>
      <c r="D23" s="372">
        <v>733018</v>
      </c>
      <c r="E23" s="373">
        <v>6660.131000000001</v>
      </c>
      <c r="F23" s="374">
        <v>898.682</v>
      </c>
      <c r="G23" s="362">
        <f t="shared" si="2"/>
        <v>7558.813000000001</v>
      </c>
      <c r="H23" s="358">
        <v>268696</v>
      </c>
      <c r="I23" s="375">
        <v>240173</v>
      </c>
      <c r="J23" s="376">
        <f>I23+H23</f>
        <v>508869</v>
      </c>
      <c r="K23" s="377">
        <v>24869.584000000003</v>
      </c>
      <c r="L23" s="377">
        <v>11481.022999999997</v>
      </c>
      <c r="M23" s="378">
        <f>L23+K23</f>
        <v>36350.607</v>
      </c>
      <c r="N23" s="379">
        <v>393.9170000000001</v>
      </c>
      <c r="O23" s="380">
        <f t="shared" si="3"/>
        <v>36744.524000000005</v>
      </c>
    </row>
    <row r="24" spans="2:15" ht="16.5" customHeight="1">
      <c r="B24" s="15" t="s">
        <v>8</v>
      </c>
      <c r="C24" s="350"/>
      <c r="D24" s="32"/>
      <c r="E24" s="30"/>
      <c r="F24" s="343"/>
      <c r="G24" s="351"/>
      <c r="H24" s="366"/>
      <c r="I24" s="30"/>
      <c r="J24" s="31"/>
      <c r="K24" s="30"/>
      <c r="L24" s="30"/>
      <c r="M24" s="29"/>
      <c r="N24" s="336"/>
      <c r="O24" s="353"/>
    </row>
    <row r="25" spans="2:15" ht="16.5" customHeight="1">
      <c r="B25" s="28" t="s">
        <v>7</v>
      </c>
      <c r="C25" s="350"/>
      <c r="D25" s="35">
        <f aca="true" t="shared" si="4" ref="D25:O25">SUM(D10:D10)</f>
        <v>757080</v>
      </c>
      <c r="E25" s="37">
        <f t="shared" si="4"/>
        <v>9446.288000000004</v>
      </c>
      <c r="F25" s="36">
        <f t="shared" si="4"/>
        <v>1111.4100000000003</v>
      </c>
      <c r="G25" s="361">
        <f t="shared" si="4"/>
        <v>10557.698000000004</v>
      </c>
      <c r="H25" s="35">
        <f t="shared" si="4"/>
        <v>255575</v>
      </c>
      <c r="I25" s="34">
        <f t="shared" si="4"/>
        <v>235678</v>
      </c>
      <c r="J25" s="34">
        <f t="shared" si="4"/>
        <v>491253</v>
      </c>
      <c r="K25" s="34">
        <f t="shared" si="4"/>
        <v>27736.967999999997</v>
      </c>
      <c r="L25" s="30">
        <f t="shared" si="4"/>
        <v>14969.558999999997</v>
      </c>
      <c r="M25" s="29">
        <f t="shared" si="4"/>
        <v>42706.526999999995</v>
      </c>
      <c r="N25" s="336">
        <f t="shared" si="4"/>
        <v>696.267</v>
      </c>
      <c r="O25" s="353">
        <f t="shared" si="4"/>
        <v>43402.793999999994</v>
      </c>
    </row>
    <row r="26" spans="2:15" ht="16.5" customHeight="1">
      <c r="B26" s="28" t="s">
        <v>6</v>
      </c>
      <c r="C26" s="350"/>
      <c r="D26" s="35">
        <f aca="true" t="shared" si="5" ref="D26:O26">SUM(D23:D23)</f>
        <v>733018</v>
      </c>
      <c r="E26" s="37">
        <f t="shared" si="5"/>
        <v>6660.131000000001</v>
      </c>
      <c r="F26" s="36">
        <f t="shared" si="5"/>
        <v>898.682</v>
      </c>
      <c r="G26" s="361">
        <f t="shared" si="5"/>
        <v>7558.813000000001</v>
      </c>
      <c r="H26" s="35">
        <f t="shared" si="5"/>
        <v>268696</v>
      </c>
      <c r="I26" s="34">
        <f t="shared" si="5"/>
        <v>240173</v>
      </c>
      <c r="J26" s="34">
        <f t="shared" si="5"/>
        <v>508869</v>
      </c>
      <c r="K26" s="34">
        <f t="shared" si="5"/>
        <v>24869.584000000003</v>
      </c>
      <c r="L26" s="30">
        <f t="shared" si="5"/>
        <v>11481.022999999997</v>
      </c>
      <c r="M26" s="29">
        <f t="shared" si="5"/>
        <v>36350.607</v>
      </c>
      <c r="N26" s="336">
        <f t="shared" si="5"/>
        <v>393.9170000000001</v>
      </c>
      <c r="O26" s="353">
        <f t="shared" si="5"/>
        <v>36744.524000000005</v>
      </c>
    </row>
    <row r="27" spans="2:15" ht="16.5" customHeight="1">
      <c r="B27" s="15" t="s">
        <v>5</v>
      </c>
      <c r="C27" s="352"/>
      <c r="D27" s="41"/>
      <c r="E27" s="39"/>
      <c r="F27" s="335"/>
      <c r="G27" s="363"/>
      <c r="H27" s="41"/>
      <c r="I27" s="39"/>
      <c r="J27" s="40"/>
      <c r="K27" s="39"/>
      <c r="L27" s="39"/>
      <c r="M27" s="38"/>
      <c r="N27" s="339"/>
      <c r="O27" s="384"/>
    </row>
    <row r="28" spans="2:15" ht="16.5" customHeight="1">
      <c r="B28" s="28" t="s">
        <v>4</v>
      </c>
      <c r="C28" s="354"/>
      <c r="D28" s="26">
        <f aca="true" t="shared" si="6" ref="D28:O28">(D23/D10-1)*100</f>
        <v>-3.1782638558672804</v>
      </c>
      <c r="E28" s="19">
        <f t="shared" si="6"/>
        <v>-29.494728511347546</v>
      </c>
      <c r="F28" s="27">
        <f t="shared" si="6"/>
        <v>-19.14037124013642</v>
      </c>
      <c r="G28" s="364">
        <f t="shared" si="6"/>
        <v>-28.404724211660547</v>
      </c>
      <c r="H28" s="26">
        <f t="shared" si="6"/>
        <v>5.133913723955796</v>
      </c>
      <c r="I28" s="25">
        <f t="shared" si="6"/>
        <v>1.9072632999261652</v>
      </c>
      <c r="J28" s="25">
        <f t="shared" si="6"/>
        <v>3.585932299650074</v>
      </c>
      <c r="K28" s="25">
        <f t="shared" si="6"/>
        <v>-10.337770155699765</v>
      </c>
      <c r="L28" s="25">
        <f t="shared" si="6"/>
        <v>-23.30420021057401</v>
      </c>
      <c r="M28" s="25">
        <f t="shared" si="6"/>
        <v>-14.882783608229232</v>
      </c>
      <c r="N28" s="340">
        <f t="shared" si="6"/>
        <v>-43.42443344291772</v>
      </c>
      <c r="O28" s="24">
        <f t="shared" si="6"/>
        <v>-15.34064834627925</v>
      </c>
    </row>
    <row r="29" spans="2:15" ht="6.75" customHeight="1">
      <c r="B29" s="23"/>
      <c r="C29" s="22"/>
      <c r="D29" s="21"/>
      <c r="E29" s="20"/>
      <c r="F29" s="385"/>
      <c r="G29" s="365"/>
      <c r="H29" s="18"/>
      <c r="I29" s="16"/>
      <c r="J29" s="17"/>
      <c r="K29" s="16"/>
      <c r="L29" s="16"/>
      <c r="M29" s="16"/>
      <c r="N29" s="341"/>
      <c r="O29" s="386"/>
    </row>
    <row r="30" spans="2:15" ht="16.5" customHeight="1">
      <c r="B30" s="28" t="s">
        <v>3</v>
      </c>
      <c r="C30" s="350"/>
      <c r="D30" s="381"/>
      <c r="E30" s="382"/>
      <c r="F30" s="27"/>
      <c r="G30" s="364"/>
      <c r="H30" s="26"/>
      <c r="I30" s="25"/>
      <c r="J30" s="383"/>
      <c r="K30" s="25"/>
      <c r="L30" s="25"/>
      <c r="M30" s="25"/>
      <c r="N30" s="337"/>
      <c r="O30" s="355"/>
    </row>
    <row r="31" spans="2:15" ht="16.5" customHeight="1" thickBot="1">
      <c r="B31" s="14" t="s">
        <v>2</v>
      </c>
      <c r="C31" s="356"/>
      <c r="D31" s="11">
        <f aca="true" t="shared" si="7" ref="D31:O31">(D26/D25-1)*100</f>
        <v>-3.1782638558672804</v>
      </c>
      <c r="E31" s="13">
        <f t="shared" si="7"/>
        <v>-29.494728511347546</v>
      </c>
      <c r="F31" s="359">
        <f t="shared" si="7"/>
        <v>-19.14037124013642</v>
      </c>
      <c r="G31" s="12">
        <f t="shared" si="7"/>
        <v>-28.404724211660547</v>
      </c>
      <c r="H31" s="11">
        <f t="shared" si="7"/>
        <v>5.133913723955796</v>
      </c>
      <c r="I31" s="9">
        <f t="shared" si="7"/>
        <v>1.9072632999261652</v>
      </c>
      <c r="J31" s="10">
        <f t="shared" si="7"/>
        <v>3.585932299650074</v>
      </c>
      <c r="K31" s="9">
        <f t="shared" si="7"/>
        <v>-10.337770155699765</v>
      </c>
      <c r="L31" s="9">
        <f t="shared" si="7"/>
        <v>-23.30420021057401</v>
      </c>
      <c r="M31" s="9">
        <f t="shared" si="7"/>
        <v>-14.882783608229232</v>
      </c>
      <c r="N31" s="342">
        <f t="shared" si="7"/>
        <v>-43.42443344291772</v>
      </c>
      <c r="O31" s="357">
        <f t="shared" si="7"/>
        <v>-15.34064834627925</v>
      </c>
    </row>
    <row r="32" spans="2:15" ht="12.75" customHeight="1">
      <c r="B32" s="5" t="s">
        <v>1</v>
      </c>
      <c r="C32" s="8"/>
      <c r="D32" s="7"/>
      <c r="E32" s="7"/>
      <c r="F32" s="7"/>
      <c r="G32" s="7"/>
      <c r="H32" s="7"/>
      <c r="I32" s="7"/>
      <c r="J32" s="7"/>
      <c r="K32" s="7"/>
      <c r="L32" s="7"/>
      <c r="M32" s="7"/>
      <c r="N32" s="6"/>
      <c r="O32" s="6"/>
    </row>
    <row r="33" spans="2:13" ht="12" customHeight="1">
      <c r="B33" s="5" t="s">
        <v>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ht="1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ht="1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2:13" ht="15">
      <c r="B36" s="3"/>
      <c r="C36" s="3"/>
      <c r="D36" s="4"/>
      <c r="E36" s="3"/>
      <c r="F36" s="3"/>
      <c r="G36" s="3"/>
      <c r="H36" s="3"/>
      <c r="I36" s="3"/>
      <c r="J36" s="3"/>
      <c r="K36" s="3"/>
      <c r="L36" s="3"/>
      <c r="M36" s="3"/>
    </row>
    <row r="37" spans="2:13" ht="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2:13" ht="1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2:13" ht="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2:13" ht="1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3" ht="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2:13" ht="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2:13" ht="1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2:13" ht="1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2:13" ht="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2:13" ht="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2:13" ht="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 ht="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ht="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ht="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ht="1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ht="1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3" ht="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2:13" ht="1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2:13" ht="1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2:13" ht="1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2:13" ht="1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2:13" ht="1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2:13" ht="1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2:13" ht="1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2:13" ht="1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2:13" ht="1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3" ht="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2:13" ht="1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2:13" ht="1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2:13" ht="1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2:13" ht="1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2:13" ht="1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 ht="1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ht="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2:13" ht="1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2:13" ht="1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2:13" ht="1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2:13" ht="1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2:13" ht="1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2:13" ht="1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2:13" ht="1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2:13" ht="1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2:13" ht="1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2:13" ht="1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2:13" ht="1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13" ht="1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2:13" ht="1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2:13" ht="1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2:13" ht="1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2:13" ht="1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2:13" ht="1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2:13" ht="1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2:13" ht="1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2:13" ht="1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2:13" ht="1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2:13" ht="1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2:13" ht="1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2:13" ht="1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2:13" ht="1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2:13" ht="1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2:13" ht="1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2:13" ht="1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2:13" ht="1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2:13" ht="1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2:13" ht="1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2:13" ht="1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2:13" ht="1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2:13" ht="1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2:13" ht="1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2:13" ht="1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2:13" ht="1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2:13" ht="1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2:13" ht="1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2:13" ht="1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2:13" ht="1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2:13" ht="1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2:13" ht="1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2:13" ht="1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 ht="1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2:13" ht="1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2:13" ht="1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2:13" ht="1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2:13" ht="1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2:13" ht="1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2:13" ht="1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2:13" ht="1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2:13" ht="1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2:13" ht="1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2:13" ht="1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2:13" ht="1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2:13" ht="1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2:13" ht="1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2:13" ht="1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2:13" ht="1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2:13" ht="1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2:13" ht="1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2:13" ht="1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2:13" ht="1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2:13" ht="1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2:13" ht="1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2:13" ht="1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2:13" ht="1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2:13" ht="1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2:13" ht="1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2:13" ht="1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2:13" ht="1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2:13" ht="1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2:13" ht="1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2:13" ht="1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2:13" ht="1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2:13" ht="1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2:13" ht="1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2:13" ht="1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2:13" ht="1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2:13" ht="1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2:13" ht="1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2:13" ht="1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2:13" ht="1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2:13" ht="1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2:13" ht="1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2:13" ht="1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ht="1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 ht="1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2:13" ht="1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 ht="1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2:13" ht="1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2:13" ht="1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2:13" ht="1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2:13" ht="1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 ht="1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 ht="1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2:13" ht="1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2:13" ht="1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2:13" ht="1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2:13" ht="1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2:13" ht="1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ht="1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 ht="1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ht="1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 ht="1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2:13" ht="1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2:13" ht="1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2:13" ht="1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2:13" ht="1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2:13" ht="1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2:13" ht="1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2:13" ht="1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2:13" ht="1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2:13" ht="1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2:13" ht="1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2:13" ht="1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2:13" ht="1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2:13" ht="1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2:13" ht="1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2:13" ht="1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2:13" ht="1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2:13" ht="1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2:13" ht="1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2:13" ht="1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2:13" ht="1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2:13" ht="1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2:13" ht="1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2:13" ht="1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2:13" ht="1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2:13" ht="1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2:13" ht="1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2:13" ht="1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2:13" ht="1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2:13" ht="1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2:13" ht="1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2:13" ht="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2:13" ht="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2:13" ht="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2:13" ht="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2:13" ht="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2:13" ht="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2:13" ht="1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2:13" ht="1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2:13" ht="1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2:13" ht="1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2:13" ht="1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2:13" ht="1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2:13" ht="1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2:13" ht="1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2:13" ht="1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2:13" ht="1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2:13" ht="1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2:13" ht="1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2:13" ht="1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2:13" ht="1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2:13" ht="1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2:13" ht="1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2:13" ht="1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2:13" ht="1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2:13" ht="1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2:13" ht="1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2:13" ht="1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2:13" ht="1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2:13" ht="1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2:13" ht="1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2:13" ht="1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2:13" ht="1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2:13" ht="1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2:13" ht="1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2:13" ht="1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2:13" ht="1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2:13" ht="1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2:13" ht="1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2:13" ht="1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2:13" ht="1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2:13" ht="1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2:13" ht="1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2:13" ht="1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2:13" ht="1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2:13" ht="1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2:13" ht="1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2:13" ht="1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2:13" ht="1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2:13" ht="1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2:13" ht="1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2:13" ht="1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2:13" ht="1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2:13" ht="1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2:13" ht="1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2:13" ht="1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2:13" ht="1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2:13" ht="1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2:13" ht="1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2:13" ht="1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2:13" ht="1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2:13" ht="1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2:13" ht="1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2:13" ht="1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2:13" ht="1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2:13" ht="1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2:13" ht="1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2:13" ht="1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2:13" ht="1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2:13" ht="1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2:13" ht="1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2:13" ht="1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2:13" ht="1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2:13" ht="1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2:13" ht="1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2:13" ht="1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2:13" ht="1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2:13" ht="1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2:13" ht="1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2:13" ht="1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2:13" ht="1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2:13" ht="1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2:13" ht="1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2:13" ht="1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2:13" ht="1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2:13" ht="1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2:13" ht="1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65515" ht="15">
      <c r="D65515" s="2" t="e">
        <f>((D65511/D65498)-1)*100</f>
        <v>#DIV/0!</v>
      </c>
    </row>
  </sheetData>
  <sheetProtection/>
  <mergeCells count="12">
    <mergeCell ref="O7:O9"/>
    <mergeCell ref="B2:O4"/>
    <mergeCell ref="H5:O6"/>
    <mergeCell ref="N7:N9"/>
    <mergeCell ref="B10:B21"/>
    <mergeCell ref="B7:C7"/>
    <mergeCell ref="H7:J7"/>
    <mergeCell ref="D5:F6"/>
    <mergeCell ref="D7:D9"/>
    <mergeCell ref="E7:E9"/>
    <mergeCell ref="F7:F9"/>
    <mergeCell ref="G7:G9"/>
  </mergeCells>
  <conditionalFormatting sqref="F30:G30 A31:IV31 A28:IV28">
    <cfRule type="cellIs" priority="1" dxfId="0" operator="lessThan" stopIfTrue="1">
      <formula>0</formula>
    </cfRule>
  </conditionalFormatting>
  <printOptions/>
  <pageMargins left="0.2" right="0.03937007874015748" top="0.29" bottom="0.11811023622047245" header="0.07874015748031496" footer="0.07874015748031496"/>
  <pageSetup horizontalDpi="600" verticalDpi="6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37"/>
  <sheetViews>
    <sheetView showGridLines="0" zoomScale="85" zoomScaleNormal="85" zoomScalePageLayoutView="0" workbookViewId="0" topLeftCell="A1">
      <selection activeCell="A1" sqref="A1:Q1"/>
    </sheetView>
  </sheetViews>
  <sheetFormatPr defaultColWidth="9.140625" defaultRowHeight="15"/>
  <cols>
    <col min="1" max="1" width="20.7109375" style="214" customWidth="1"/>
    <col min="2" max="4" width="9.7109375" style="214" bestFit="1" customWidth="1"/>
    <col min="5" max="5" width="10.7109375" style="214" bestFit="1" customWidth="1"/>
    <col min="6" max="8" width="9.7109375" style="214" bestFit="1" customWidth="1"/>
    <col min="9" max="9" width="9.421875" style="214" bestFit="1" customWidth="1"/>
    <col min="10" max="11" width="11.140625" style="214" customWidth="1"/>
    <col min="12" max="12" width="11.421875" style="214" customWidth="1"/>
    <col min="13" max="13" width="10.7109375" style="214" bestFit="1" customWidth="1"/>
    <col min="14" max="14" width="10.8515625" style="214" customWidth="1"/>
    <col min="15" max="15" width="11.00390625" style="214" customWidth="1"/>
    <col min="16" max="16" width="11.28125" style="214" customWidth="1"/>
    <col min="17" max="17" width="9.421875" style="214" bestFit="1" customWidth="1"/>
    <col min="18" max="16384" width="9.140625" style="214" customWidth="1"/>
  </cols>
  <sheetData>
    <row r="1" spans="1:17" ht="30" customHeight="1" thickBot="1">
      <c r="A1" s="467" t="s">
        <v>231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9"/>
    </row>
    <row r="2" spans="1:17" ht="15.75" customHeight="1" thickBot="1">
      <c r="A2" s="470" t="s">
        <v>230</v>
      </c>
      <c r="B2" s="464" t="s">
        <v>50</v>
      </c>
      <c r="C2" s="465"/>
      <c r="D2" s="465"/>
      <c r="E2" s="465"/>
      <c r="F2" s="465"/>
      <c r="G2" s="465"/>
      <c r="H2" s="465"/>
      <c r="I2" s="466"/>
      <c r="J2" s="464" t="s">
        <v>49</v>
      </c>
      <c r="K2" s="465"/>
      <c r="L2" s="465"/>
      <c r="M2" s="465"/>
      <c r="N2" s="465"/>
      <c r="O2" s="465"/>
      <c r="P2" s="465"/>
      <c r="Q2" s="466"/>
    </row>
    <row r="3" spans="1:17" s="249" customFormat="1" ht="26.25" customHeight="1">
      <c r="A3" s="471"/>
      <c r="B3" s="475" t="s">
        <v>48</v>
      </c>
      <c r="C3" s="476"/>
      <c r="D3" s="476"/>
      <c r="E3" s="473" t="s">
        <v>45</v>
      </c>
      <c r="F3" s="475" t="s">
        <v>47</v>
      </c>
      <c r="G3" s="476"/>
      <c r="H3" s="476"/>
      <c r="I3" s="477" t="s">
        <v>43</v>
      </c>
      <c r="J3" s="475" t="s">
        <v>229</v>
      </c>
      <c r="K3" s="476"/>
      <c r="L3" s="476"/>
      <c r="M3" s="473" t="s">
        <v>45</v>
      </c>
      <c r="N3" s="475" t="s">
        <v>228</v>
      </c>
      <c r="O3" s="476"/>
      <c r="P3" s="476"/>
      <c r="Q3" s="473" t="s">
        <v>43</v>
      </c>
    </row>
    <row r="4" spans="1:17" s="249" customFormat="1" ht="15.75" thickBot="1">
      <c r="A4" s="472"/>
      <c r="B4" s="251" t="s">
        <v>25</v>
      </c>
      <c r="C4" s="250" t="s">
        <v>24</v>
      </c>
      <c r="D4" s="250" t="s">
        <v>21</v>
      </c>
      <c r="E4" s="474"/>
      <c r="F4" s="251" t="s">
        <v>25</v>
      </c>
      <c r="G4" s="250" t="s">
        <v>24</v>
      </c>
      <c r="H4" s="250" t="s">
        <v>21</v>
      </c>
      <c r="I4" s="478"/>
      <c r="J4" s="251" t="s">
        <v>25</v>
      </c>
      <c r="K4" s="250" t="s">
        <v>24</v>
      </c>
      <c r="L4" s="250" t="s">
        <v>21</v>
      </c>
      <c r="M4" s="474"/>
      <c r="N4" s="251" t="s">
        <v>25</v>
      </c>
      <c r="O4" s="250" t="s">
        <v>24</v>
      </c>
      <c r="P4" s="250" t="s">
        <v>21</v>
      </c>
      <c r="Q4" s="474"/>
    </row>
    <row r="5" spans="1:17" s="242" customFormat="1" ht="18" customHeight="1" thickBot="1">
      <c r="A5" s="248" t="s">
        <v>42</v>
      </c>
      <c r="B5" s="246">
        <f>B6+B10+B18+B23+B31+B35</f>
        <v>268696</v>
      </c>
      <c r="C5" s="245">
        <f>C6+C10+C18+C23+C31+C35</f>
        <v>240173</v>
      </c>
      <c r="D5" s="244">
        <f aca="true" t="shared" si="0" ref="D5:D35">C5+B5</f>
        <v>508869</v>
      </c>
      <c r="E5" s="247">
        <f aca="true" t="shared" si="1" ref="E5:E35">D5/$D$5</f>
        <v>1</v>
      </c>
      <c r="F5" s="246">
        <f>F6+F10+F18+F23+F31+F35</f>
        <v>255575</v>
      </c>
      <c r="G5" s="245">
        <f>G6+G10+G18+G23+G31+G35</f>
        <v>235678</v>
      </c>
      <c r="H5" s="244">
        <f aca="true" t="shared" si="2" ref="H5:H35">G5+F5</f>
        <v>491253</v>
      </c>
      <c r="I5" s="243">
        <f aca="true" t="shared" si="3" ref="I5:I35">IF(ISERROR(D5/H5-1),"         /0",(D5/H5-1))</f>
        <v>0.03585932299650074</v>
      </c>
      <c r="J5" s="246">
        <f>J6+J10+J18+J23+J31+J35</f>
        <v>268696</v>
      </c>
      <c r="K5" s="245">
        <f>K6+K10+K18+K23+K31+K35</f>
        <v>240173</v>
      </c>
      <c r="L5" s="244">
        <f aca="true" t="shared" si="4" ref="L5:L35">K5+J5</f>
        <v>508869</v>
      </c>
      <c r="M5" s="247">
        <f aca="true" t="shared" si="5" ref="M5:M35">L5/$L$5</f>
        <v>1</v>
      </c>
      <c r="N5" s="246">
        <f>N6+N10+N18+N23+N31+N35</f>
        <v>255575</v>
      </c>
      <c r="O5" s="245">
        <f>O6+O10+O18+O23+O31+O35</f>
        <v>235678</v>
      </c>
      <c r="P5" s="244">
        <f aca="true" t="shared" si="6" ref="P5:P35">O5+N5</f>
        <v>491253</v>
      </c>
      <c r="Q5" s="243">
        <f aca="true" t="shared" si="7" ref="Q5:Q35">IF(ISERROR(L5/P5-1),"         /0",(L5/P5-1))</f>
        <v>0.03585932299650074</v>
      </c>
    </row>
    <row r="6" spans="1:17" s="174" customFormat="1" ht="18.75" customHeight="1">
      <c r="A6" s="224" t="s">
        <v>227</v>
      </c>
      <c r="B6" s="167">
        <f>SUM(B7:B9)</f>
        <v>94817</v>
      </c>
      <c r="C6" s="165">
        <f>SUM(C7:C9)</f>
        <v>92079</v>
      </c>
      <c r="D6" s="165">
        <f t="shared" si="0"/>
        <v>186896</v>
      </c>
      <c r="E6" s="164">
        <f t="shared" si="1"/>
        <v>0.3672772363810725</v>
      </c>
      <c r="F6" s="167">
        <f>SUM(F7:F9)</f>
        <v>91884</v>
      </c>
      <c r="G6" s="165">
        <f>SUM(G7:G9)</f>
        <v>88724</v>
      </c>
      <c r="H6" s="165">
        <f t="shared" si="2"/>
        <v>180608</v>
      </c>
      <c r="I6" s="223">
        <f t="shared" si="3"/>
        <v>0.0348157335223247</v>
      </c>
      <c r="J6" s="167">
        <f>SUM(J7:J9)</f>
        <v>94817</v>
      </c>
      <c r="K6" s="165">
        <f>SUM(K7:K9)</f>
        <v>92079</v>
      </c>
      <c r="L6" s="165">
        <f t="shared" si="4"/>
        <v>186896</v>
      </c>
      <c r="M6" s="164">
        <f t="shared" si="5"/>
        <v>0.3672772363810725</v>
      </c>
      <c r="N6" s="167">
        <f>SUM(N7:N9)</f>
        <v>91884</v>
      </c>
      <c r="O6" s="165">
        <f>SUM(O7:O9)</f>
        <v>88724</v>
      </c>
      <c r="P6" s="165">
        <f t="shared" si="6"/>
        <v>180608</v>
      </c>
      <c r="Q6" s="223">
        <f t="shared" si="7"/>
        <v>0.0348157335223247</v>
      </c>
    </row>
    <row r="7" spans="1:17" ht="18.75" customHeight="1">
      <c r="A7" s="222" t="s">
        <v>226</v>
      </c>
      <c r="B7" s="221">
        <v>90726</v>
      </c>
      <c r="C7" s="219">
        <v>89595</v>
      </c>
      <c r="D7" s="219">
        <f t="shared" si="0"/>
        <v>180321</v>
      </c>
      <c r="E7" s="220">
        <f t="shared" si="1"/>
        <v>0.3543564257205686</v>
      </c>
      <c r="F7" s="221">
        <v>87474</v>
      </c>
      <c r="G7" s="219">
        <v>86149</v>
      </c>
      <c r="H7" s="219">
        <f t="shared" si="2"/>
        <v>173623</v>
      </c>
      <c r="I7" s="218">
        <f t="shared" si="3"/>
        <v>0.03857783818964067</v>
      </c>
      <c r="J7" s="221">
        <v>90726</v>
      </c>
      <c r="K7" s="219">
        <v>89595</v>
      </c>
      <c r="L7" s="219">
        <f t="shared" si="4"/>
        <v>180321</v>
      </c>
      <c r="M7" s="220">
        <f t="shared" si="5"/>
        <v>0.3543564257205686</v>
      </c>
      <c r="N7" s="219">
        <v>87474</v>
      </c>
      <c r="O7" s="219">
        <v>86149</v>
      </c>
      <c r="P7" s="219">
        <f t="shared" si="6"/>
        <v>173623</v>
      </c>
      <c r="Q7" s="218">
        <f t="shared" si="7"/>
        <v>0.03857783818964067</v>
      </c>
    </row>
    <row r="8" spans="1:17" ht="18.75" customHeight="1">
      <c r="A8" s="222" t="s">
        <v>225</v>
      </c>
      <c r="B8" s="221">
        <v>3566</v>
      </c>
      <c r="C8" s="219">
        <v>2180</v>
      </c>
      <c r="D8" s="219">
        <f t="shared" si="0"/>
        <v>5746</v>
      </c>
      <c r="E8" s="220">
        <f t="shared" si="1"/>
        <v>0.0112917076890123</v>
      </c>
      <c r="F8" s="221">
        <v>3758</v>
      </c>
      <c r="G8" s="219">
        <v>2320</v>
      </c>
      <c r="H8" s="219">
        <f t="shared" si="2"/>
        <v>6078</v>
      </c>
      <c r="I8" s="218">
        <f t="shared" si="3"/>
        <v>-0.054623231326094146</v>
      </c>
      <c r="J8" s="221">
        <v>3566</v>
      </c>
      <c r="K8" s="219">
        <v>2180</v>
      </c>
      <c r="L8" s="219">
        <f t="shared" si="4"/>
        <v>5746</v>
      </c>
      <c r="M8" s="220">
        <f t="shared" si="5"/>
        <v>0.0112917076890123</v>
      </c>
      <c r="N8" s="219">
        <v>3758</v>
      </c>
      <c r="O8" s="219">
        <v>2320</v>
      </c>
      <c r="P8" s="219">
        <f t="shared" si="6"/>
        <v>6078</v>
      </c>
      <c r="Q8" s="218">
        <f t="shared" si="7"/>
        <v>-0.054623231326094146</v>
      </c>
    </row>
    <row r="9" spans="1:17" ht="18.75" customHeight="1" thickBot="1">
      <c r="A9" s="241" t="s">
        <v>224</v>
      </c>
      <c r="B9" s="240">
        <v>525</v>
      </c>
      <c r="C9" s="238">
        <v>304</v>
      </c>
      <c r="D9" s="238">
        <f t="shared" si="0"/>
        <v>829</v>
      </c>
      <c r="E9" s="239">
        <f t="shared" si="1"/>
        <v>0.0016291029714916806</v>
      </c>
      <c r="F9" s="240">
        <v>652</v>
      </c>
      <c r="G9" s="238">
        <v>255</v>
      </c>
      <c r="H9" s="238">
        <f t="shared" si="2"/>
        <v>907</v>
      </c>
      <c r="I9" s="237">
        <f t="shared" si="3"/>
        <v>-0.08599779492833515</v>
      </c>
      <c r="J9" s="240">
        <v>525</v>
      </c>
      <c r="K9" s="238">
        <v>304</v>
      </c>
      <c r="L9" s="238">
        <f t="shared" si="4"/>
        <v>829</v>
      </c>
      <c r="M9" s="239">
        <f t="shared" si="5"/>
        <v>0.0016291029714916806</v>
      </c>
      <c r="N9" s="238">
        <v>652</v>
      </c>
      <c r="O9" s="238">
        <v>255</v>
      </c>
      <c r="P9" s="238">
        <f t="shared" si="6"/>
        <v>907</v>
      </c>
      <c r="Q9" s="237">
        <f t="shared" si="7"/>
        <v>-0.08599779492833515</v>
      </c>
    </row>
    <row r="10" spans="1:17" s="174" customFormat="1" ht="18.75" customHeight="1">
      <c r="A10" s="224" t="s">
        <v>190</v>
      </c>
      <c r="B10" s="167">
        <f>SUM(B11:B17)</f>
        <v>63583</v>
      </c>
      <c r="C10" s="165">
        <f>SUM(C11:C17)</f>
        <v>61450</v>
      </c>
      <c r="D10" s="165">
        <f t="shared" si="0"/>
        <v>125033</v>
      </c>
      <c r="E10" s="164">
        <f t="shared" si="1"/>
        <v>0.24570763791859987</v>
      </c>
      <c r="F10" s="167">
        <f>SUM(F11:F17)</f>
        <v>63776</v>
      </c>
      <c r="G10" s="165">
        <f>SUM(G11:G17)</f>
        <v>67073</v>
      </c>
      <c r="H10" s="165">
        <f t="shared" si="2"/>
        <v>130849</v>
      </c>
      <c r="I10" s="223">
        <f t="shared" si="3"/>
        <v>-0.04444818072740331</v>
      </c>
      <c r="J10" s="167">
        <f>SUM(J11:J17)</f>
        <v>63583</v>
      </c>
      <c r="K10" s="165">
        <f>SUM(K11:K17)</f>
        <v>61450</v>
      </c>
      <c r="L10" s="165">
        <f t="shared" si="4"/>
        <v>125033</v>
      </c>
      <c r="M10" s="164">
        <f t="shared" si="5"/>
        <v>0.24570763791859987</v>
      </c>
      <c r="N10" s="167">
        <f>SUM(N11:N17)</f>
        <v>63776</v>
      </c>
      <c r="O10" s="165">
        <f>SUM(O11:O17)</f>
        <v>67073</v>
      </c>
      <c r="P10" s="165">
        <f t="shared" si="6"/>
        <v>130849</v>
      </c>
      <c r="Q10" s="223">
        <f t="shared" si="7"/>
        <v>-0.04444818072740331</v>
      </c>
    </row>
    <row r="11" spans="1:17" ht="18.75" customHeight="1">
      <c r="A11" s="230" t="s">
        <v>223</v>
      </c>
      <c r="B11" s="228">
        <v>21933</v>
      </c>
      <c r="C11" s="227">
        <v>15734</v>
      </c>
      <c r="D11" s="227">
        <f t="shared" si="0"/>
        <v>37667</v>
      </c>
      <c r="E11" s="229">
        <f t="shared" si="1"/>
        <v>0.07402101523181802</v>
      </c>
      <c r="F11" s="228">
        <v>20381</v>
      </c>
      <c r="G11" s="227">
        <v>16926</v>
      </c>
      <c r="H11" s="227">
        <f t="shared" si="2"/>
        <v>37307</v>
      </c>
      <c r="I11" s="226">
        <f t="shared" si="3"/>
        <v>0.009649663602004921</v>
      </c>
      <c r="J11" s="228">
        <v>21933</v>
      </c>
      <c r="K11" s="227">
        <v>15734</v>
      </c>
      <c r="L11" s="227">
        <f t="shared" si="4"/>
        <v>37667</v>
      </c>
      <c r="M11" s="229">
        <f t="shared" si="5"/>
        <v>0.07402101523181802</v>
      </c>
      <c r="N11" s="227">
        <v>20381</v>
      </c>
      <c r="O11" s="227">
        <v>16926</v>
      </c>
      <c r="P11" s="227">
        <f t="shared" si="6"/>
        <v>37307</v>
      </c>
      <c r="Q11" s="226">
        <f t="shared" si="7"/>
        <v>0.009649663602004921</v>
      </c>
    </row>
    <row r="12" spans="1:17" ht="18.75" customHeight="1">
      <c r="A12" s="230" t="s">
        <v>222</v>
      </c>
      <c r="B12" s="228">
        <v>13469</v>
      </c>
      <c r="C12" s="227">
        <v>16255</v>
      </c>
      <c r="D12" s="227">
        <f t="shared" si="0"/>
        <v>29724</v>
      </c>
      <c r="E12" s="229">
        <f t="shared" si="1"/>
        <v>0.058411889897006894</v>
      </c>
      <c r="F12" s="228">
        <v>12907</v>
      </c>
      <c r="G12" s="227">
        <v>16754</v>
      </c>
      <c r="H12" s="227">
        <f t="shared" si="2"/>
        <v>29661</v>
      </c>
      <c r="I12" s="226">
        <f t="shared" si="3"/>
        <v>0.002124001213714921</v>
      </c>
      <c r="J12" s="228">
        <v>13469</v>
      </c>
      <c r="K12" s="227">
        <v>16255</v>
      </c>
      <c r="L12" s="227">
        <f t="shared" si="4"/>
        <v>29724</v>
      </c>
      <c r="M12" s="229">
        <f t="shared" si="5"/>
        <v>0.058411889897006894</v>
      </c>
      <c r="N12" s="227">
        <v>12907</v>
      </c>
      <c r="O12" s="227">
        <v>16754</v>
      </c>
      <c r="P12" s="227">
        <f t="shared" si="6"/>
        <v>29661</v>
      </c>
      <c r="Q12" s="226">
        <f t="shared" si="7"/>
        <v>0.002124001213714921</v>
      </c>
    </row>
    <row r="13" spans="1:17" ht="18.75" customHeight="1">
      <c r="A13" s="230" t="s">
        <v>221</v>
      </c>
      <c r="B13" s="228">
        <v>12019</v>
      </c>
      <c r="C13" s="227">
        <v>11419</v>
      </c>
      <c r="D13" s="227">
        <f t="shared" si="0"/>
        <v>23438</v>
      </c>
      <c r="E13" s="229">
        <f t="shared" si="1"/>
        <v>0.04605900536287335</v>
      </c>
      <c r="F13" s="228">
        <v>13180</v>
      </c>
      <c r="G13" s="227">
        <v>12649</v>
      </c>
      <c r="H13" s="227">
        <f t="shared" si="2"/>
        <v>25829</v>
      </c>
      <c r="I13" s="226">
        <f t="shared" si="3"/>
        <v>-0.09257036664214646</v>
      </c>
      <c r="J13" s="228">
        <v>12019</v>
      </c>
      <c r="K13" s="227">
        <v>11419</v>
      </c>
      <c r="L13" s="227">
        <f t="shared" si="4"/>
        <v>23438</v>
      </c>
      <c r="M13" s="229">
        <f t="shared" si="5"/>
        <v>0.04605900536287335</v>
      </c>
      <c r="N13" s="227">
        <v>13180</v>
      </c>
      <c r="O13" s="227">
        <v>12649</v>
      </c>
      <c r="P13" s="227">
        <f t="shared" si="6"/>
        <v>25829</v>
      </c>
      <c r="Q13" s="226">
        <f t="shared" si="7"/>
        <v>-0.09257036664214646</v>
      </c>
    </row>
    <row r="14" spans="1:17" ht="18.75" customHeight="1">
      <c r="A14" s="230" t="s">
        <v>220</v>
      </c>
      <c r="B14" s="228">
        <v>5447</v>
      </c>
      <c r="C14" s="227">
        <v>5781</v>
      </c>
      <c r="D14" s="227">
        <f t="shared" si="0"/>
        <v>11228</v>
      </c>
      <c r="E14" s="229">
        <f t="shared" si="1"/>
        <v>0.02206461780929866</v>
      </c>
      <c r="F14" s="228">
        <v>5874</v>
      </c>
      <c r="G14" s="227">
        <v>6828</v>
      </c>
      <c r="H14" s="227">
        <f t="shared" si="2"/>
        <v>12702</v>
      </c>
      <c r="I14" s="226">
        <f t="shared" si="3"/>
        <v>-0.11604471736734367</v>
      </c>
      <c r="J14" s="228">
        <v>5447</v>
      </c>
      <c r="K14" s="227">
        <v>5781</v>
      </c>
      <c r="L14" s="227">
        <f t="shared" si="4"/>
        <v>11228</v>
      </c>
      <c r="M14" s="229">
        <f t="shared" si="5"/>
        <v>0.02206461780929866</v>
      </c>
      <c r="N14" s="227">
        <v>5874</v>
      </c>
      <c r="O14" s="227">
        <v>6828</v>
      </c>
      <c r="P14" s="227">
        <f t="shared" si="6"/>
        <v>12702</v>
      </c>
      <c r="Q14" s="226">
        <f t="shared" si="7"/>
        <v>-0.11604471736734367</v>
      </c>
    </row>
    <row r="15" spans="1:17" ht="18.75" customHeight="1">
      <c r="A15" s="230" t="s">
        <v>219</v>
      </c>
      <c r="B15" s="228">
        <v>4903</v>
      </c>
      <c r="C15" s="227">
        <v>5630</v>
      </c>
      <c r="D15" s="227">
        <f t="shared" si="0"/>
        <v>10533</v>
      </c>
      <c r="E15" s="229">
        <f t="shared" si="1"/>
        <v>0.02069884390678151</v>
      </c>
      <c r="F15" s="228">
        <v>5662</v>
      </c>
      <c r="G15" s="227">
        <v>6113</v>
      </c>
      <c r="H15" s="227">
        <f t="shared" si="2"/>
        <v>11775</v>
      </c>
      <c r="I15" s="226">
        <f t="shared" si="3"/>
        <v>-0.10547770700636938</v>
      </c>
      <c r="J15" s="228">
        <v>4903</v>
      </c>
      <c r="K15" s="227">
        <v>5630</v>
      </c>
      <c r="L15" s="227">
        <f t="shared" si="4"/>
        <v>10533</v>
      </c>
      <c r="M15" s="229">
        <f t="shared" si="5"/>
        <v>0.02069884390678151</v>
      </c>
      <c r="N15" s="227">
        <v>5662</v>
      </c>
      <c r="O15" s="227">
        <v>6113</v>
      </c>
      <c r="P15" s="227">
        <f t="shared" si="6"/>
        <v>11775</v>
      </c>
      <c r="Q15" s="226">
        <f t="shared" si="7"/>
        <v>-0.10547770700636938</v>
      </c>
    </row>
    <row r="16" spans="1:17" ht="18.75" customHeight="1">
      <c r="A16" s="230" t="s">
        <v>218</v>
      </c>
      <c r="B16" s="228">
        <v>4402</v>
      </c>
      <c r="C16" s="227">
        <v>5413</v>
      </c>
      <c r="D16" s="227">
        <f t="shared" si="0"/>
        <v>9815</v>
      </c>
      <c r="E16" s="229">
        <f t="shared" si="1"/>
        <v>0.019287871731231417</v>
      </c>
      <c r="F16" s="228">
        <v>5016</v>
      </c>
      <c r="G16" s="227">
        <v>6898</v>
      </c>
      <c r="H16" s="227">
        <f t="shared" si="2"/>
        <v>11914</v>
      </c>
      <c r="I16" s="226">
        <f t="shared" si="3"/>
        <v>-0.17617928487493706</v>
      </c>
      <c r="J16" s="228">
        <v>4402</v>
      </c>
      <c r="K16" s="227">
        <v>5413</v>
      </c>
      <c r="L16" s="227">
        <f t="shared" si="4"/>
        <v>9815</v>
      </c>
      <c r="M16" s="229">
        <f t="shared" si="5"/>
        <v>0.019287871731231417</v>
      </c>
      <c r="N16" s="227">
        <v>5016</v>
      </c>
      <c r="O16" s="227">
        <v>6898</v>
      </c>
      <c r="P16" s="227">
        <f t="shared" si="6"/>
        <v>11914</v>
      </c>
      <c r="Q16" s="226">
        <f t="shared" si="7"/>
        <v>-0.17617928487493706</v>
      </c>
    </row>
    <row r="17" spans="1:17" ht="18.75" customHeight="1">
      <c r="A17" s="230" t="s">
        <v>205</v>
      </c>
      <c r="B17" s="228">
        <v>1410</v>
      </c>
      <c r="C17" s="227">
        <v>1218</v>
      </c>
      <c r="D17" s="227">
        <f t="shared" si="0"/>
        <v>2628</v>
      </c>
      <c r="E17" s="229">
        <f t="shared" si="1"/>
        <v>0.005164393979590032</v>
      </c>
      <c r="F17" s="228">
        <v>756</v>
      </c>
      <c r="G17" s="227">
        <v>905</v>
      </c>
      <c r="H17" s="227">
        <f t="shared" si="2"/>
        <v>1661</v>
      </c>
      <c r="I17" s="226">
        <f t="shared" si="3"/>
        <v>0.5821794099939794</v>
      </c>
      <c r="J17" s="228">
        <v>1410</v>
      </c>
      <c r="K17" s="227">
        <v>1218</v>
      </c>
      <c r="L17" s="227">
        <f t="shared" si="4"/>
        <v>2628</v>
      </c>
      <c r="M17" s="229">
        <f t="shared" si="5"/>
        <v>0.005164393979590032</v>
      </c>
      <c r="N17" s="227">
        <v>756</v>
      </c>
      <c r="O17" s="227">
        <v>905</v>
      </c>
      <c r="P17" s="227">
        <f t="shared" si="6"/>
        <v>1661</v>
      </c>
      <c r="Q17" s="226">
        <f t="shared" si="7"/>
        <v>0.5821794099939794</v>
      </c>
    </row>
    <row r="18" spans="1:17" s="174" customFormat="1" ht="18.75" customHeight="1">
      <c r="A18" s="236" t="s">
        <v>178</v>
      </c>
      <c r="B18" s="233">
        <f>SUM(B19:B22)</f>
        <v>42998</v>
      </c>
      <c r="C18" s="232">
        <f>SUM(C19:C22)</f>
        <v>31542</v>
      </c>
      <c r="D18" s="232">
        <f t="shared" si="0"/>
        <v>74540</v>
      </c>
      <c r="E18" s="234">
        <f t="shared" si="1"/>
        <v>0.14648170747284664</v>
      </c>
      <c r="F18" s="233">
        <f>SUM(F19:F22)</f>
        <v>39901</v>
      </c>
      <c r="G18" s="232">
        <f>SUM(G19:G22)</f>
        <v>29235</v>
      </c>
      <c r="H18" s="232">
        <f t="shared" si="2"/>
        <v>69136</v>
      </c>
      <c r="I18" s="235">
        <f t="shared" si="3"/>
        <v>0.07816477667206656</v>
      </c>
      <c r="J18" s="233">
        <f>SUM(J19:J22)</f>
        <v>42998</v>
      </c>
      <c r="K18" s="232">
        <f>SUM(K19:K22)</f>
        <v>31542</v>
      </c>
      <c r="L18" s="232">
        <f t="shared" si="4"/>
        <v>74540</v>
      </c>
      <c r="M18" s="234">
        <f t="shared" si="5"/>
        <v>0.14648170747284664</v>
      </c>
      <c r="N18" s="233">
        <f>SUM(N19:N22)</f>
        <v>39901</v>
      </c>
      <c r="O18" s="232">
        <f>SUM(O19:O22)</f>
        <v>29235</v>
      </c>
      <c r="P18" s="232">
        <f t="shared" si="6"/>
        <v>69136</v>
      </c>
      <c r="Q18" s="231">
        <f t="shared" si="7"/>
        <v>0.07816477667206656</v>
      </c>
    </row>
    <row r="19" spans="1:17" ht="18.75" customHeight="1">
      <c r="A19" s="230" t="s">
        <v>217</v>
      </c>
      <c r="B19" s="228">
        <v>31281</v>
      </c>
      <c r="C19" s="227">
        <v>24894</v>
      </c>
      <c r="D19" s="227">
        <f t="shared" si="0"/>
        <v>56175</v>
      </c>
      <c r="E19" s="229">
        <f t="shared" si="1"/>
        <v>0.11039186902719561</v>
      </c>
      <c r="F19" s="228">
        <v>28415</v>
      </c>
      <c r="G19" s="227">
        <v>22427</v>
      </c>
      <c r="H19" s="227">
        <f t="shared" si="2"/>
        <v>50842</v>
      </c>
      <c r="I19" s="226">
        <f t="shared" si="3"/>
        <v>0.10489359191219849</v>
      </c>
      <c r="J19" s="228">
        <v>31281</v>
      </c>
      <c r="K19" s="227">
        <v>24894</v>
      </c>
      <c r="L19" s="227">
        <f t="shared" si="4"/>
        <v>56175</v>
      </c>
      <c r="M19" s="229">
        <f t="shared" si="5"/>
        <v>0.11039186902719561</v>
      </c>
      <c r="N19" s="228">
        <v>28415</v>
      </c>
      <c r="O19" s="227">
        <v>22427</v>
      </c>
      <c r="P19" s="219">
        <f t="shared" si="6"/>
        <v>50842</v>
      </c>
      <c r="Q19" s="226">
        <f t="shared" si="7"/>
        <v>0.10489359191219849</v>
      </c>
    </row>
    <row r="20" spans="1:17" ht="18.75" customHeight="1">
      <c r="A20" s="230" t="s">
        <v>216</v>
      </c>
      <c r="B20" s="228">
        <v>8601</v>
      </c>
      <c r="C20" s="227">
        <v>6648</v>
      </c>
      <c r="D20" s="227">
        <f t="shared" si="0"/>
        <v>15249</v>
      </c>
      <c r="E20" s="229">
        <f t="shared" si="1"/>
        <v>0.029966455020840336</v>
      </c>
      <c r="F20" s="228">
        <v>8305</v>
      </c>
      <c r="G20" s="227">
        <v>6808</v>
      </c>
      <c r="H20" s="227">
        <f t="shared" si="2"/>
        <v>15113</v>
      </c>
      <c r="I20" s="226">
        <f t="shared" si="3"/>
        <v>0.008998875140607376</v>
      </c>
      <c r="J20" s="228">
        <v>8601</v>
      </c>
      <c r="K20" s="227">
        <v>6648</v>
      </c>
      <c r="L20" s="227">
        <f t="shared" si="4"/>
        <v>15249</v>
      </c>
      <c r="M20" s="229">
        <f t="shared" si="5"/>
        <v>0.029966455020840336</v>
      </c>
      <c r="N20" s="228">
        <v>8305</v>
      </c>
      <c r="O20" s="227">
        <v>6808</v>
      </c>
      <c r="P20" s="219">
        <f t="shared" si="6"/>
        <v>15113</v>
      </c>
      <c r="Q20" s="226">
        <f t="shared" si="7"/>
        <v>0.008998875140607376</v>
      </c>
    </row>
    <row r="21" spans="1:17" ht="18.75" customHeight="1">
      <c r="A21" s="230" t="s">
        <v>215</v>
      </c>
      <c r="B21" s="228">
        <v>1646</v>
      </c>
      <c r="C21" s="227"/>
      <c r="D21" s="227">
        <f t="shared" si="0"/>
        <v>1646</v>
      </c>
      <c r="E21" s="229">
        <f t="shared" si="1"/>
        <v>0.0032346242353140002</v>
      </c>
      <c r="F21" s="228">
        <v>2073</v>
      </c>
      <c r="G21" s="227">
        <v>0</v>
      </c>
      <c r="H21" s="227">
        <f t="shared" si="2"/>
        <v>2073</v>
      </c>
      <c r="I21" s="226">
        <f t="shared" si="3"/>
        <v>-0.20598166907863003</v>
      </c>
      <c r="J21" s="228">
        <v>1646</v>
      </c>
      <c r="K21" s="227"/>
      <c r="L21" s="227">
        <f t="shared" si="4"/>
        <v>1646</v>
      </c>
      <c r="M21" s="229">
        <f t="shared" si="5"/>
        <v>0.0032346242353140002</v>
      </c>
      <c r="N21" s="228">
        <v>2073</v>
      </c>
      <c r="O21" s="227">
        <v>0</v>
      </c>
      <c r="P21" s="219">
        <f t="shared" si="6"/>
        <v>2073</v>
      </c>
      <c r="Q21" s="226">
        <f t="shared" si="7"/>
        <v>-0.20598166907863003</v>
      </c>
    </row>
    <row r="22" spans="1:17" ht="18.75" customHeight="1" thickBot="1">
      <c r="A22" s="230" t="s">
        <v>205</v>
      </c>
      <c r="B22" s="228">
        <v>1470</v>
      </c>
      <c r="C22" s="227">
        <v>0</v>
      </c>
      <c r="D22" s="227">
        <f t="shared" si="0"/>
        <v>1470</v>
      </c>
      <c r="E22" s="229">
        <f t="shared" si="1"/>
        <v>0.0028887591894967072</v>
      </c>
      <c r="F22" s="228">
        <v>1108</v>
      </c>
      <c r="G22" s="227">
        <v>0</v>
      </c>
      <c r="H22" s="227">
        <f t="shared" si="2"/>
        <v>1108</v>
      </c>
      <c r="I22" s="226">
        <f t="shared" si="3"/>
        <v>0.3267148014440433</v>
      </c>
      <c r="J22" s="228">
        <v>1470</v>
      </c>
      <c r="K22" s="227">
        <v>0</v>
      </c>
      <c r="L22" s="227">
        <f t="shared" si="4"/>
        <v>1470</v>
      </c>
      <c r="M22" s="229">
        <f t="shared" si="5"/>
        <v>0.0028887591894967072</v>
      </c>
      <c r="N22" s="228">
        <v>1108</v>
      </c>
      <c r="O22" s="227">
        <v>0</v>
      </c>
      <c r="P22" s="219">
        <f t="shared" si="6"/>
        <v>1108</v>
      </c>
      <c r="Q22" s="226">
        <f t="shared" si="7"/>
        <v>0.3267148014440433</v>
      </c>
    </row>
    <row r="23" spans="1:17" s="174" customFormat="1" ht="18.75" customHeight="1">
      <c r="A23" s="224" t="s">
        <v>214</v>
      </c>
      <c r="B23" s="167">
        <f>SUM(B24:B30)</f>
        <v>59149</v>
      </c>
      <c r="C23" s="165">
        <f>SUM(C24:C30)</f>
        <v>48711</v>
      </c>
      <c r="D23" s="165">
        <f t="shared" si="0"/>
        <v>107860</v>
      </c>
      <c r="E23" s="164">
        <f t="shared" si="1"/>
        <v>0.21196024910143868</v>
      </c>
      <c r="F23" s="167">
        <f>SUM(F24:F30)</f>
        <v>52172</v>
      </c>
      <c r="G23" s="165">
        <f>SUM(G24:G30)</f>
        <v>44811</v>
      </c>
      <c r="H23" s="165">
        <f t="shared" si="2"/>
        <v>96983</v>
      </c>
      <c r="I23" s="223">
        <f t="shared" si="3"/>
        <v>0.11215367641751639</v>
      </c>
      <c r="J23" s="167">
        <f>SUM(J24:J30)</f>
        <v>59149</v>
      </c>
      <c r="K23" s="165">
        <f>SUM(K24:K30)</f>
        <v>48711</v>
      </c>
      <c r="L23" s="165">
        <f t="shared" si="4"/>
        <v>107860</v>
      </c>
      <c r="M23" s="164">
        <f t="shared" si="5"/>
        <v>0.21196024910143868</v>
      </c>
      <c r="N23" s="167">
        <f>SUM(N24:N30)</f>
        <v>52172</v>
      </c>
      <c r="O23" s="165">
        <f>SUM(O24:O30)</f>
        <v>44811</v>
      </c>
      <c r="P23" s="165">
        <f t="shared" si="6"/>
        <v>96983</v>
      </c>
      <c r="Q23" s="223">
        <f t="shared" si="7"/>
        <v>0.11215367641751639</v>
      </c>
    </row>
    <row r="24" spans="1:17" s="225" customFormat="1" ht="18.75" customHeight="1">
      <c r="A24" s="222" t="s">
        <v>213</v>
      </c>
      <c r="B24" s="221">
        <v>39288</v>
      </c>
      <c r="C24" s="219">
        <v>33581</v>
      </c>
      <c r="D24" s="219">
        <f t="shared" si="0"/>
        <v>72869</v>
      </c>
      <c r="E24" s="220">
        <f t="shared" si="1"/>
        <v>0.14319795467988813</v>
      </c>
      <c r="F24" s="221">
        <v>33157</v>
      </c>
      <c r="G24" s="219">
        <v>30221</v>
      </c>
      <c r="H24" s="219">
        <f t="shared" si="2"/>
        <v>63378</v>
      </c>
      <c r="I24" s="218">
        <f t="shared" si="3"/>
        <v>0.14975227997096785</v>
      </c>
      <c r="J24" s="221">
        <v>39288</v>
      </c>
      <c r="K24" s="219">
        <v>33581</v>
      </c>
      <c r="L24" s="219">
        <f t="shared" si="4"/>
        <v>72869</v>
      </c>
      <c r="M24" s="220">
        <f t="shared" si="5"/>
        <v>0.14319795467988813</v>
      </c>
      <c r="N24" s="219">
        <v>33157</v>
      </c>
      <c r="O24" s="219">
        <v>30221</v>
      </c>
      <c r="P24" s="219">
        <f t="shared" si="6"/>
        <v>63378</v>
      </c>
      <c r="Q24" s="218">
        <f t="shared" si="7"/>
        <v>0.14975227997096785</v>
      </c>
    </row>
    <row r="25" spans="1:17" s="225" customFormat="1" ht="18.75" customHeight="1">
      <c r="A25" s="222" t="s">
        <v>212</v>
      </c>
      <c r="B25" s="221">
        <v>11040</v>
      </c>
      <c r="C25" s="219">
        <v>8244</v>
      </c>
      <c r="D25" s="219">
        <f t="shared" si="0"/>
        <v>19284</v>
      </c>
      <c r="E25" s="220">
        <f t="shared" si="1"/>
        <v>0.03789580422466293</v>
      </c>
      <c r="F25" s="221">
        <v>11082</v>
      </c>
      <c r="G25" s="219">
        <v>9102</v>
      </c>
      <c r="H25" s="219">
        <f t="shared" si="2"/>
        <v>20184</v>
      </c>
      <c r="I25" s="218">
        <f t="shared" si="3"/>
        <v>-0.04458977407847797</v>
      </c>
      <c r="J25" s="221">
        <v>11040</v>
      </c>
      <c r="K25" s="219">
        <v>8244</v>
      </c>
      <c r="L25" s="219">
        <f t="shared" si="4"/>
        <v>19284</v>
      </c>
      <c r="M25" s="220">
        <f t="shared" si="5"/>
        <v>0.03789580422466293</v>
      </c>
      <c r="N25" s="219">
        <v>11082</v>
      </c>
      <c r="O25" s="219">
        <v>9102</v>
      </c>
      <c r="P25" s="219">
        <f t="shared" si="6"/>
        <v>20184</v>
      </c>
      <c r="Q25" s="218">
        <f t="shared" si="7"/>
        <v>-0.04458977407847797</v>
      </c>
    </row>
    <row r="26" spans="1:17" s="225" customFormat="1" ht="18.75" customHeight="1">
      <c r="A26" s="222" t="s">
        <v>211</v>
      </c>
      <c r="B26" s="221">
        <v>4193</v>
      </c>
      <c r="C26" s="219">
        <v>3000</v>
      </c>
      <c r="D26" s="219">
        <f t="shared" si="0"/>
        <v>7193</v>
      </c>
      <c r="E26" s="220">
        <f t="shared" si="1"/>
        <v>0.014135268605476066</v>
      </c>
      <c r="F26" s="221">
        <v>4346</v>
      </c>
      <c r="G26" s="219">
        <v>2693</v>
      </c>
      <c r="H26" s="219">
        <f t="shared" si="2"/>
        <v>7039</v>
      </c>
      <c r="I26" s="218">
        <f t="shared" si="3"/>
        <v>0.021878107685750825</v>
      </c>
      <c r="J26" s="221">
        <v>4193</v>
      </c>
      <c r="K26" s="219">
        <v>3000</v>
      </c>
      <c r="L26" s="219">
        <f t="shared" si="4"/>
        <v>7193</v>
      </c>
      <c r="M26" s="220">
        <f t="shared" si="5"/>
        <v>0.014135268605476066</v>
      </c>
      <c r="N26" s="219">
        <v>4346</v>
      </c>
      <c r="O26" s="219">
        <v>2693</v>
      </c>
      <c r="P26" s="219">
        <f t="shared" si="6"/>
        <v>7039</v>
      </c>
      <c r="Q26" s="218">
        <f t="shared" si="7"/>
        <v>0.021878107685750825</v>
      </c>
    </row>
    <row r="27" spans="1:17" s="225" customFormat="1" ht="18.75" customHeight="1">
      <c r="A27" s="222" t="s">
        <v>210</v>
      </c>
      <c r="B27" s="221">
        <v>2647</v>
      </c>
      <c r="C27" s="219">
        <v>2230</v>
      </c>
      <c r="D27" s="219">
        <f t="shared" si="0"/>
        <v>4877</v>
      </c>
      <c r="E27" s="220">
        <f t="shared" si="1"/>
        <v>0.009583999025289416</v>
      </c>
      <c r="F27" s="221">
        <v>1455</v>
      </c>
      <c r="G27" s="219">
        <v>1173</v>
      </c>
      <c r="H27" s="219">
        <f t="shared" si="2"/>
        <v>2628</v>
      </c>
      <c r="I27" s="218">
        <f t="shared" si="3"/>
        <v>0.8557838660578387</v>
      </c>
      <c r="J27" s="221">
        <v>2647</v>
      </c>
      <c r="K27" s="219">
        <v>2230</v>
      </c>
      <c r="L27" s="219">
        <f t="shared" si="4"/>
        <v>4877</v>
      </c>
      <c r="M27" s="220">
        <f t="shared" si="5"/>
        <v>0.009583999025289416</v>
      </c>
      <c r="N27" s="219">
        <v>1455</v>
      </c>
      <c r="O27" s="219">
        <v>1173</v>
      </c>
      <c r="P27" s="219">
        <f t="shared" si="6"/>
        <v>2628</v>
      </c>
      <c r="Q27" s="218">
        <f t="shared" si="7"/>
        <v>0.8557838660578387</v>
      </c>
    </row>
    <row r="28" spans="1:17" s="225" customFormat="1" ht="18.75" customHeight="1">
      <c r="A28" s="222" t="s">
        <v>209</v>
      </c>
      <c r="B28" s="221">
        <v>741</v>
      </c>
      <c r="C28" s="219">
        <v>654</v>
      </c>
      <c r="D28" s="219">
        <f t="shared" si="0"/>
        <v>1395</v>
      </c>
      <c r="E28" s="220">
        <f t="shared" si="1"/>
        <v>0.002741373516563202</v>
      </c>
      <c r="F28" s="221">
        <v>829</v>
      </c>
      <c r="G28" s="219">
        <v>771</v>
      </c>
      <c r="H28" s="219">
        <f t="shared" si="2"/>
        <v>1600</v>
      </c>
      <c r="I28" s="218">
        <f t="shared" si="3"/>
        <v>-0.12812500000000004</v>
      </c>
      <c r="J28" s="221">
        <v>741</v>
      </c>
      <c r="K28" s="219">
        <v>654</v>
      </c>
      <c r="L28" s="219">
        <f t="shared" si="4"/>
        <v>1395</v>
      </c>
      <c r="M28" s="220">
        <f t="shared" si="5"/>
        <v>0.002741373516563202</v>
      </c>
      <c r="N28" s="219">
        <v>829</v>
      </c>
      <c r="O28" s="219">
        <v>771</v>
      </c>
      <c r="P28" s="219">
        <f t="shared" si="6"/>
        <v>1600</v>
      </c>
      <c r="Q28" s="218">
        <f t="shared" si="7"/>
        <v>-0.12812500000000004</v>
      </c>
    </row>
    <row r="29" spans="1:17" s="225" customFormat="1" ht="18.75" customHeight="1">
      <c r="A29" s="222" t="s">
        <v>208</v>
      </c>
      <c r="B29" s="221">
        <v>580</v>
      </c>
      <c r="C29" s="219">
        <v>493</v>
      </c>
      <c r="D29" s="219">
        <f t="shared" si="0"/>
        <v>1073</v>
      </c>
      <c r="E29" s="220">
        <f t="shared" si="1"/>
        <v>0.0021085976941020183</v>
      </c>
      <c r="F29" s="221">
        <v>406</v>
      </c>
      <c r="G29" s="219">
        <v>333</v>
      </c>
      <c r="H29" s="219">
        <f t="shared" si="2"/>
        <v>739</v>
      </c>
      <c r="I29" s="218">
        <f t="shared" si="3"/>
        <v>0.4519621109607579</v>
      </c>
      <c r="J29" s="221">
        <v>580</v>
      </c>
      <c r="K29" s="219">
        <v>493</v>
      </c>
      <c r="L29" s="219">
        <f t="shared" si="4"/>
        <v>1073</v>
      </c>
      <c r="M29" s="220">
        <f t="shared" si="5"/>
        <v>0.0021085976941020183</v>
      </c>
      <c r="N29" s="219">
        <v>406</v>
      </c>
      <c r="O29" s="219">
        <v>333</v>
      </c>
      <c r="P29" s="219">
        <f t="shared" si="6"/>
        <v>739</v>
      </c>
      <c r="Q29" s="218">
        <f t="shared" si="7"/>
        <v>0.4519621109607579</v>
      </c>
    </row>
    <row r="30" spans="1:17" s="225" customFormat="1" ht="18.75" customHeight="1" thickBot="1">
      <c r="A30" s="222" t="s">
        <v>205</v>
      </c>
      <c r="B30" s="221">
        <v>660</v>
      </c>
      <c r="C30" s="219">
        <v>509</v>
      </c>
      <c r="D30" s="219">
        <f t="shared" si="0"/>
        <v>1169</v>
      </c>
      <c r="E30" s="220">
        <f t="shared" si="1"/>
        <v>0.0022972513554569054</v>
      </c>
      <c r="F30" s="221">
        <v>897</v>
      </c>
      <c r="G30" s="219">
        <v>518</v>
      </c>
      <c r="H30" s="219">
        <f t="shared" si="2"/>
        <v>1415</v>
      </c>
      <c r="I30" s="218">
        <f t="shared" si="3"/>
        <v>-0.17385159010600704</v>
      </c>
      <c r="J30" s="221">
        <v>660</v>
      </c>
      <c r="K30" s="219">
        <v>509</v>
      </c>
      <c r="L30" s="219">
        <f t="shared" si="4"/>
        <v>1169</v>
      </c>
      <c r="M30" s="220">
        <f t="shared" si="5"/>
        <v>0.0022972513554569054</v>
      </c>
      <c r="N30" s="219">
        <v>897</v>
      </c>
      <c r="O30" s="219">
        <v>518</v>
      </c>
      <c r="P30" s="219">
        <f t="shared" si="6"/>
        <v>1415</v>
      </c>
      <c r="Q30" s="218">
        <f t="shared" si="7"/>
        <v>-0.17385159010600704</v>
      </c>
    </row>
    <row r="31" spans="1:17" s="174" customFormat="1" ht="18.75" customHeight="1">
      <c r="A31" s="224" t="s">
        <v>163</v>
      </c>
      <c r="B31" s="167">
        <f>SUM(B32:B34)</f>
        <v>6962</v>
      </c>
      <c r="C31" s="165">
        <f>SUM(C32:C34)</f>
        <v>6109</v>
      </c>
      <c r="D31" s="165">
        <f t="shared" si="0"/>
        <v>13071</v>
      </c>
      <c r="E31" s="164">
        <f t="shared" si="1"/>
        <v>0.025686375078851336</v>
      </c>
      <c r="F31" s="167">
        <f>SUM(F32:F34)</f>
        <v>6917</v>
      </c>
      <c r="G31" s="165">
        <f>SUM(G32:G34)</f>
        <v>5771</v>
      </c>
      <c r="H31" s="165">
        <f t="shared" si="2"/>
        <v>12688</v>
      </c>
      <c r="I31" s="223">
        <f t="shared" si="3"/>
        <v>0.030186002522068156</v>
      </c>
      <c r="J31" s="167">
        <f>SUM(J32:J34)</f>
        <v>6962</v>
      </c>
      <c r="K31" s="165">
        <f>SUM(K32:K34)</f>
        <v>6109</v>
      </c>
      <c r="L31" s="165">
        <f t="shared" si="4"/>
        <v>13071</v>
      </c>
      <c r="M31" s="164">
        <f t="shared" si="5"/>
        <v>0.025686375078851336</v>
      </c>
      <c r="N31" s="167">
        <f>SUM(N32:N34)</f>
        <v>6917</v>
      </c>
      <c r="O31" s="165">
        <f>SUM(O32:O34)</f>
        <v>5771</v>
      </c>
      <c r="P31" s="165">
        <f t="shared" si="6"/>
        <v>12688</v>
      </c>
      <c r="Q31" s="223">
        <f t="shared" si="7"/>
        <v>0.030186002522068156</v>
      </c>
    </row>
    <row r="32" spans="1:17" ht="18.75" customHeight="1">
      <c r="A32" s="222" t="s">
        <v>207</v>
      </c>
      <c r="B32" s="221">
        <v>4984</v>
      </c>
      <c r="C32" s="219">
        <v>3984</v>
      </c>
      <c r="D32" s="219">
        <f t="shared" si="0"/>
        <v>8968</v>
      </c>
      <c r="E32" s="220">
        <f t="shared" si="1"/>
        <v>0.017623396198235695</v>
      </c>
      <c r="F32" s="221">
        <v>5000</v>
      </c>
      <c r="G32" s="219">
        <v>3682</v>
      </c>
      <c r="H32" s="219">
        <f t="shared" si="2"/>
        <v>8682</v>
      </c>
      <c r="I32" s="218">
        <f t="shared" si="3"/>
        <v>0.03294171849804184</v>
      </c>
      <c r="J32" s="221">
        <v>4984</v>
      </c>
      <c r="K32" s="219">
        <v>3984</v>
      </c>
      <c r="L32" s="219">
        <f t="shared" si="4"/>
        <v>8968</v>
      </c>
      <c r="M32" s="220">
        <f t="shared" si="5"/>
        <v>0.017623396198235695</v>
      </c>
      <c r="N32" s="219">
        <v>5000</v>
      </c>
      <c r="O32" s="219">
        <v>3682</v>
      </c>
      <c r="P32" s="219">
        <f t="shared" si="6"/>
        <v>8682</v>
      </c>
      <c r="Q32" s="218">
        <f t="shared" si="7"/>
        <v>0.03294171849804184</v>
      </c>
    </row>
    <row r="33" spans="1:17" ht="18.75" customHeight="1">
      <c r="A33" s="222" t="s">
        <v>206</v>
      </c>
      <c r="B33" s="221">
        <v>1702</v>
      </c>
      <c r="C33" s="219">
        <v>1964</v>
      </c>
      <c r="D33" s="219">
        <f t="shared" si="0"/>
        <v>3666</v>
      </c>
      <c r="E33" s="220">
        <f t="shared" si="1"/>
        <v>0.0072042116929897475</v>
      </c>
      <c r="F33" s="221">
        <v>1828</v>
      </c>
      <c r="G33" s="219">
        <v>2089</v>
      </c>
      <c r="H33" s="219">
        <f t="shared" si="2"/>
        <v>3917</v>
      </c>
      <c r="I33" s="218">
        <f t="shared" si="3"/>
        <v>-0.06407965279550676</v>
      </c>
      <c r="J33" s="221">
        <v>1702</v>
      </c>
      <c r="K33" s="219">
        <v>1964</v>
      </c>
      <c r="L33" s="219">
        <f t="shared" si="4"/>
        <v>3666</v>
      </c>
      <c r="M33" s="220">
        <f t="shared" si="5"/>
        <v>0.0072042116929897475</v>
      </c>
      <c r="N33" s="219">
        <v>1828</v>
      </c>
      <c r="O33" s="219">
        <v>2089</v>
      </c>
      <c r="P33" s="219">
        <f t="shared" si="6"/>
        <v>3917</v>
      </c>
      <c r="Q33" s="218">
        <f t="shared" si="7"/>
        <v>-0.06407965279550676</v>
      </c>
    </row>
    <row r="34" spans="1:17" ht="18.75" customHeight="1" thickBot="1">
      <c r="A34" s="222" t="s">
        <v>205</v>
      </c>
      <c r="B34" s="221">
        <v>276</v>
      </c>
      <c r="C34" s="219">
        <v>161</v>
      </c>
      <c r="D34" s="219">
        <f t="shared" si="0"/>
        <v>437</v>
      </c>
      <c r="E34" s="220">
        <f t="shared" si="1"/>
        <v>0.0008587671876258919</v>
      </c>
      <c r="F34" s="221">
        <v>89</v>
      </c>
      <c r="G34" s="219">
        <v>0</v>
      </c>
      <c r="H34" s="219">
        <f t="shared" si="2"/>
        <v>89</v>
      </c>
      <c r="I34" s="218">
        <f t="shared" si="3"/>
        <v>3.9101123595505616</v>
      </c>
      <c r="J34" s="221">
        <v>276</v>
      </c>
      <c r="K34" s="219">
        <v>161</v>
      </c>
      <c r="L34" s="219">
        <f t="shared" si="4"/>
        <v>437</v>
      </c>
      <c r="M34" s="220">
        <f t="shared" si="5"/>
        <v>0.0008587671876258919</v>
      </c>
      <c r="N34" s="219">
        <v>89</v>
      </c>
      <c r="O34" s="219">
        <v>0</v>
      </c>
      <c r="P34" s="219">
        <f t="shared" si="6"/>
        <v>89</v>
      </c>
      <c r="Q34" s="218">
        <f t="shared" si="7"/>
        <v>3.9101123595505616</v>
      </c>
    </row>
    <row r="35" spans="1:17" ht="18.75" customHeight="1" thickBot="1">
      <c r="A35" s="217" t="s">
        <v>157</v>
      </c>
      <c r="B35" s="190">
        <v>1187</v>
      </c>
      <c r="C35" s="215">
        <v>282</v>
      </c>
      <c r="D35" s="215">
        <f t="shared" si="0"/>
        <v>1469</v>
      </c>
      <c r="E35" s="216">
        <f t="shared" si="1"/>
        <v>0.002886794047190927</v>
      </c>
      <c r="F35" s="190">
        <v>925</v>
      </c>
      <c r="G35" s="215">
        <v>64</v>
      </c>
      <c r="H35" s="215">
        <f t="shared" si="2"/>
        <v>989</v>
      </c>
      <c r="I35" s="187">
        <f t="shared" si="3"/>
        <v>0.4853387259858444</v>
      </c>
      <c r="J35" s="190">
        <v>1187</v>
      </c>
      <c r="K35" s="215">
        <v>282</v>
      </c>
      <c r="L35" s="215">
        <f t="shared" si="4"/>
        <v>1469</v>
      </c>
      <c r="M35" s="216">
        <f t="shared" si="5"/>
        <v>0.002886794047190927</v>
      </c>
      <c r="N35" s="190">
        <v>925</v>
      </c>
      <c r="O35" s="215">
        <v>64</v>
      </c>
      <c r="P35" s="215">
        <f t="shared" si="6"/>
        <v>989</v>
      </c>
      <c r="Q35" s="187">
        <f t="shared" si="7"/>
        <v>0.4853387259858444</v>
      </c>
    </row>
    <row r="36" ht="15">
      <c r="A36" s="5" t="s">
        <v>204</v>
      </c>
    </row>
    <row r="37" ht="15">
      <c r="A37" s="5" t="s">
        <v>53</v>
      </c>
    </row>
  </sheetData>
  <sheetProtection/>
  <mergeCells count="12">
    <mergeCell ref="I3:I4"/>
    <mergeCell ref="M3:M4"/>
    <mergeCell ref="B2:I2"/>
    <mergeCell ref="J2:Q2"/>
    <mergeCell ref="A1:Q1"/>
    <mergeCell ref="A2:A4"/>
    <mergeCell ref="E3:E4"/>
    <mergeCell ref="B3:D3"/>
    <mergeCell ref="Q3:Q4"/>
    <mergeCell ref="F3:H3"/>
    <mergeCell ref="J3:L3"/>
    <mergeCell ref="N3:P3"/>
  </mergeCells>
  <conditionalFormatting sqref="I1:I65536 Q1:Q65536">
    <cfRule type="cellIs" priority="1" dxfId="0" operator="lessThan" stopIfTrue="1">
      <formula>0</formula>
    </cfRule>
  </conditionalFormatting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0"/>
  <sheetViews>
    <sheetView showGridLines="0" zoomScale="85" zoomScaleNormal="85" zoomScalePageLayoutView="0" workbookViewId="0" topLeftCell="A1">
      <selection activeCell="E23" sqref="E23"/>
    </sheetView>
  </sheetViews>
  <sheetFormatPr defaultColWidth="9.140625" defaultRowHeight="15"/>
  <cols>
    <col min="1" max="1" width="20.7109375" style="66" customWidth="1"/>
    <col min="2" max="2" width="13.57421875" style="204" customWidth="1"/>
    <col min="3" max="3" width="10.8515625" style="134" customWidth="1"/>
    <col min="4" max="4" width="14.8515625" style="204" customWidth="1"/>
    <col min="5" max="5" width="9.7109375" style="134" customWidth="1"/>
    <col min="6" max="6" width="13.8515625" style="204" customWidth="1"/>
    <col min="7" max="7" width="11.28125" style="134" bestFit="1" customWidth="1"/>
    <col min="8" max="8" width="12.8515625" style="204" customWidth="1"/>
    <col min="9" max="9" width="9.8515625" style="134" customWidth="1"/>
    <col min="10" max="10" width="9.140625" style="66" customWidth="1"/>
    <col min="11" max="11" width="9.140625" style="252" customWidth="1"/>
    <col min="12" max="12" width="11.8515625" style="66" customWidth="1"/>
    <col min="13" max="13" width="9.140625" style="66" customWidth="1"/>
    <col min="14" max="14" width="15.8515625" style="66" customWidth="1"/>
    <col min="15" max="15" width="11.7109375" style="66" customWidth="1"/>
    <col min="16" max="16384" width="9.140625" style="66" customWidth="1"/>
  </cols>
  <sheetData>
    <row r="1" spans="1:9" ht="21" customHeight="1" thickBot="1">
      <c r="A1" s="288" t="s">
        <v>236</v>
      </c>
      <c r="B1" s="286"/>
      <c r="C1" s="287"/>
      <c r="D1" s="286"/>
      <c r="E1" s="287"/>
      <c r="F1" s="286"/>
      <c r="G1" s="287"/>
      <c r="H1" s="286"/>
      <c r="I1" s="285"/>
    </row>
    <row r="2" spans="1:9" ht="15.75" thickBot="1">
      <c r="A2" s="479" t="s">
        <v>235</v>
      </c>
      <c r="B2" s="284" t="s">
        <v>50</v>
      </c>
      <c r="C2" s="283"/>
      <c r="D2" s="282"/>
      <c r="E2" s="281"/>
      <c r="F2" s="282" t="s">
        <v>49</v>
      </c>
      <c r="G2" s="283"/>
      <c r="H2" s="282"/>
      <c r="I2" s="281"/>
    </row>
    <row r="3" spans="1:11" s="128" customFormat="1" ht="27.75" customHeight="1" thickBot="1">
      <c r="A3" s="480"/>
      <c r="B3" s="279" t="s">
        <v>48</v>
      </c>
      <c r="C3" s="280" t="s">
        <v>45</v>
      </c>
      <c r="D3" s="279" t="s">
        <v>47</v>
      </c>
      <c r="E3" s="276" t="s">
        <v>43</v>
      </c>
      <c r="F3" s="277" t="s">
        <v>46</v>
      </c>
      <c r="G3" s="278" t="s">
        <v>45</v>
      </c>
      <c r="H3" s="277" t="s">
        <v>44</v>
      </c>
      <c r="I3" s="276" t="s">
        <v>43</v>
      </c>
      <c r="K3" s="275"/>
    </row>
    <row r="4" spans="1:11" s="272" customFormat="1" ht="16.5" customHeight="1" thickBot="1">
      <c r="A4" s="184" t="s">
        <v>42</v>
      </c>
      <c r="B4" s="183">
        <f>B5+B17+B31+B39+B48+B56</f>
        <v>508869</v>
      </c>
      <c r="C4" s="182">
        <f aca="true" t="shared" si="0" ref="C4:C35">(B4/$B$4)</f>
        <v>1</v>
      </c>
      <c r="D4" s="181">
        <f>D5+D17+D31+D39+D48+D56</f>
        <v>491253</v>
      </c>
      <c r="E4" s="274">
        <f aca="true" t="shared" si="1" ref="E4:E21">IF(ISERROR(B4/D4-1),"         /0",(B4/D4-1))</f>
        <v>0.03585932299650074</v>
      </c>
      <c r="F4" s="183">
        <f>F5+F17+F31+F39+F48+F56</f>
        <v>508869</v>
      </c>
      <c r="G4" s="182">
        <f aca="true" t="shared" si="2" ref="G4:G35">(F4/$F$4)</f>
        <v>1</v>
      </c>
      <c r="H4" s="181">
        <f>H5+H17+H31+H39+H48+H56</f>
        <v>491253</v>
      </c>
      <c r="I4" s="180">
        <f aca="true" t="shared" si="3" ref="I4:I21">IF(ISERROR(F4/H4-1),"         /0",(F4/H4-1))</f>
        <v>0.03585932299650074</v>
      </c>
      <c r="K4" s="273"/>
    </row>
    <row r="5" spans="1:15" s="174" customFormat="1" ht="16.5" customHeight="1">
      <c r="A5" s="169" t="s">
        <v>234</v>
      </c>
      <c r="B5" s="178">
        <f>SUM(B6:B16)</f>
        <v>186896</v>
      </c>
      <c r="C5" s="166">
        <f t="shared" si="0"/>
        <v>0.3672772363810725</v>
      </c>
      <c r="D5" s="177">
        <f>SUM(D6:D16)</f>
        <v>180608</v>
      </c>
      <c r="E5" s="223">
        <f t="shared" si="1"/>
        <v>0.0348157335223247</v>
      </c>
      <c r="F5" s="178">
        <f>SUM(F6:F16)</f>
        <v>186896</v>
      </c>
      <c r="G5" s="166">
        <f t="shared" si="2"/>
        <v>0.3672772363810725</v>
      </c>
      <c r="H5" s="177">
        <f>SUM(H6:H16)</f>
        <v>180608</v>
      </c>
      <c r="I5" s="267">
        <f t="shared" si="3"/>
        <v>0.0348157335223247</v>
      </c>
      <c r="K5" s="271"/>
      <c r="L5" s="176"/>
      <c r="M5" s="175"/>
      <c r="N5" s="175"/>
      <c r="O5" s="175"/>
    </row>
    <row r="6" spans="1:11" s="214" customFormat="1" ht="16.5" customHeight="1">
      <c r="A6" s="266" t="s">
        <v>41</v>
      </c>
      <c r="B6" s="270">
        <v>82542</v>
      </c>
      <c r="C6" s="264">
        <f t="shared" si="0"/>
        <v>0.16220677620369878</v>
      </c>
      <c r="D6" s="268">
        <v>79913</v>
      </c>
      <c r="E6" s="218">
        <f t="shared" si="1"/>
        <v>0.032898276876102805</v>
      </c>
      <c r="F6" s="269">
        <v>82542</v>
      </c>
      <c r="G6" s="264">
        <f t="shared" si="2"/>
        <v>0.16220677620369878</v>
      </c>
      <c r="H6" s="268">
        <v>79913</v>
      </c>
      <c r="I6" s="262">
        <f t="shared" si="3"/>
        <v>0.032898276876102805</v>
      </c>
      <c r="J6" s="136"/>
      <c r="K6" s="253"/>
    </row>
    <row r="7" spans="1:11" s="214" customFormat="1" ht="16.5" customHeight="1">
      <c r="A7" s="266" t="s">
        <v>85</v>
      </c>
      <c r="B7" s="270">
        <v>40307</v>
      </c>
      <c r="C7" s="264">
        <f t="shared" si="0"/>
        <v>0.0792089909190774</v>
      </c>
      <c r="D7" s="268">
        <v>56833</v>
      </c>
      <c r="E7" s="218">
        <f t="shared" si="1"/>
        <v>-0.2907817641159186</v>
      </c>
      <c r="F7" s="269">
        <v>40307</v>
      </c>
      <c r="G7" s="264">
        <f t="shared" si="2"/>
        <v>0.0792089909190774</v>
      </c>
      <c r="H7" s="268">
        <v>56833</v>
      </c>
      <c r="I7" s="262">
        <f t="shared" si="3"/>
        <v>-0.2907817641159186</v>
      </c>
      <c r="J7" s="136"/>
      <c r="K7" s="253"/>
    </row>
    <row r="8" spans="1:11" s="214" customFormat="1" ht="16.5" customHeight="1">
      <c r="A8" s="266" t="s">
        <v>82</v>
      </c>
      <c r="B8" s="270">
        <v>17588</v>
      </c>
      <c r="C8" s="264">
        <f t="shared" si="0"/>
        <v>0.034562922874059925</v>
      </c>
      <c r="D8" s="268">
        <v>14854</v>
      </c>
      <c r="E8" s="218">
        <f t="shared" si="1"/>
        <v>0.18405816615053183</v>
      </c>
      <c r="F8" s="269">
        <v>17588</v>
      </c>
      <c r="G8" s="264">
        <f t="shared" si="2"/>
        <v>0.034562922874059925</v>
      </c>
      <c r="H8" s="268">
        <v>14854</v>
      </c>
      <c r="I8" s="262">
        <f t="shared" si="3"/>
        <v>0.18405816615053183</v>
      </c>
      <c r="J8" s="136"/>
      <c r="K8" s="253"/>
    </row>
    <row r="9" spans="1:11" s="214" customFormat="1" ht="16.5" customHeight="1">
      <c r="A9" s="266" t="s">
        <v>81</v>
      </c>
      <c r="B9" s="270">
        <v>14815</v>
      </c>
      <c r="C9" s="264">
        <f t="shared" si="0"/>
        <v>0.029113583260131783</v>
      </c>
      <c r="D9" s="268">
        <v>8579</v>
      </c>
      <c r="E9" s="218">
        <f t="shared" si="1"/>
        <v>0.7268912460659751</v>
      </c>
      <c r="F9" s="269">
        <v>14815</v>
      </c>
      <c r="G9" s="264">
        <f t="shared" si="2"/>
        <v>0.029113583260131783</v>
      </c>
      <c r="H9" s="268">
        <v>8579</v>
      </c>
      <c r="I9" s="262">
        <f t="shared" si="3"/>
        <v>0.7268912460659751</v>
      </c>
      <c r="J9" s="136"/>
      <c r="K9" s="253"/>
    </row>
    <row r="10" spans="1:11" s="214" customFormat="1" ht="16.5" customHeight="1">
      <c r="A10" s="266" t="s">
        <v>79</v>
      </c>
      <c r="B10" s="270">
        <v>13004</v>
      </c>
      <c r="C10" s="264">
        <f t="shared" si="0"/>
        <v>0.02555471054436407</v>
      </c>
      <c r="D10" s="268"/>
      <c r="E10" s="218" t="str">
        <f t="shared" si="1"/>
        <v>         /0</v>
      </c>
      <c r="F10" s="269">
        <v>13004</v>
      </c>
      <c r="G10" s="264">
        <f t="shared" si="2"/>
        <v>0.02555471054436407</v>
      </c>
      <c r="H10" s="268"/>
      <c r="I10" s="262" t="str">
        <f t="shared" si="3"/>
        <v>         /0</v>
      </c>
      <c r="J10" s="136"/>
      <c r="K10" s="253"/>
    </row>
    <row r="11" spans="1:11" s="214" customFormat="1" ht="16.5" customHeight="1">
      <c r="A11" s="266" t="s">
        <v>75</v>
      </c>
      <c r="B11" s="270">
        <v>4771</v>
      </c>
      <c r="C11" s="264">
        <f t="shared" si="0"/>
        <v>0.009375693940876728</v>
      </c>
      <c r="D11" s="268">
        <v>4734</v>
      </c>
      <c r="E11" s="218">
        <f t="shared" si="1"/>
        <v>0.007815800591465916</v>
      </c>
      <c r="F11" s="269">
        <v>4771</v>
      </c>
      <c r="G11" s="264">
        <f t="shared" si="2"/>
        <v>0.009375693940876728</v>
      </c>
      <c r="H11" s="268">
        <v>4734</v>
      </c>
      <c r="I11" s="262">
        <f t="shared" si="3"/>
        <v>0.007815800591465916</v>
      </c>
      <c r="J11" s="136"/>
      <c r="K11" s="253"/>
    </row>
    <row r="12" spans="1:11" s="214" customFormat="1" ht="16.5" customHeight="1">
      <c r="A12" s="266" t="s">
        <v>72</v>
      </c>
      <c r="B12" s="270">
        <v>4721</v>
      </c>
      <c r="C12" s="264">
        <f t="shared" si="0"/>
        <v>0.009277436825587725</v>
      </c>
      <c r="D12" s="268">
        <v>4961</v>
      </c>
      <c r="E12" s="218">
        <f t="shared" si="1"/>
        <v>-0.048377343277565044</v>
      </c>
      <c r="F12" s="269">
        <v>4721</v>
      </c>
      <c r="G12" s="264">
        <f t="shared" si="2"/>
        <v>0.009277436825587725</v>
      </c>
      <c r="H12" s="268">
        <v>4961</v>
      </c>
      <c r="I12" s="262">
        <f t="shared" si="3"/>
        <v>-0.048377343277565044</v>
      </c>
      <c r="J12" s="136"/>
      <c r="K12" s="253"/>
    </row>
    <row r="13" spans="1:11" s="214" customFormat="1" ht="16.5" customHeight="1">
      <c r="A13" s="266" t="s">
        <v>84</v>
      </c>
      <c r="B13" s="270">
        <v>4233</v>
      </c>
      <c r="C13" s="264">
        <f t="shared" si="0"/>
        <v>0.00831844738036705</v>
      </c>
      <c r="D13" s="268">
        <v>5739</v>
      </c>
      <c r="E13" s="218">
        <f t="shared" si="1"/>
        <v>-0.2624150548876111</v>
      </c>
      <c r="F13" s="269">
        <v>4233</v>
      </c>
      <c r="G13" s="264">
        <f t="shared" si="2"/>
        <v>0.00831844738036705</v>
      </c>
      <c r="H13" s="268">
        <v>5739</v>
      </c>
      <c r="I13" s="262">
        <f t="shared" si="3"/>
        <v>-0.2624150548876111</v>
      </c>
      <c r="J13" s="136"/>
      <c r="K13" s="253"/>
    </row>
    <row r="14" spans="1:11" s="214" customFormat="1" ht="16.5" customHeight="1">
      <c r="A14" s="266" t="s">
        <v>39</v>
      </c>
      <c r="B14" s="270">
        <v>3565</v>
      </c>
      <c r="C14" s="264">
        <f t="shared" si="0"/>
        <v>0.007005732320105961</v>
      </c>
      <c r="D14" s="268">
        <v>3333</v>
      </c>
      <c r="E14" s="218">
        <f t="shared" si="1"/>
        <v>0.06960696069606964</v>
      </c>
      <c r="F14" s="269">
        <v>3565</v>
      </c>
      <c r="G14" s="264">
        <f t="shared" si="2"/>
        <v>0.007005732320105961</v>
      </c>
      <c r="H14" s="268">
        <v>3333</v>
      </c>
      <c r="I14" s="262">
        <f t="shared" si="3"/>
        <v>0.06960696069606964</v>
      </c>
      <c r="J14" s="136"/>
      <c r="K14" s="253"/>
    </row>
    <row r="15" spans="1:11" s="214" customFormat="1" ht="16.5" customHeight="1">
      <c r="A15" s="266" t="s">
        <v>74</v>
      </c>
      <c r="B15" s="270">
        <v>876</v>
      </c>
      <c r="C15" s="264">
        <f t="shared" si="0"/>
        <v>0.0017214646598633441</v>
      </c>
      <c r="D15" s="268">
        <v>1286</v>
      </c>
      <c r="E15" s="218">
        <f t="shared" si="1"/>
        <v>-0.3188180404354588</v>
      </c>
      <c r="F15" s="269">
        <v>876</v>
      </c>
      <c r="G15" s="264">
        <f t="shared" si="2"/>
        <v>0.0017214646598633441</v>
      </c>
      <c r="H15" s="268">
        <v>1286</v>
      </c>
      <c r="I15" s="262">
        <f t="shared" si="3"/>
        <v>-0.3188180404354588</v>
      </c>
      <c r="J15" s="136"/>
      <c r="K15" s="253"/>
    </row>
    <row r="16" spans="1:11" s="214" customFormat="1" ht="16.5" customHeight="1" thickBot="1">
      <c r="A16" s="266" t="s">
        <v>76</v>
      </c>
      <c r="B16" s="270">
        <v>474</v>
      </c>
      <c r="C16" s="264">
        <f t="shared" si="0"/>
        <v>0.0009314774529397546</v>
      </c>
      <c r="D16" s="268">
        <v>376</v>
      </c>
      <c r="E16" s="218">
        <f t="shared" si="1"/>
        <v>0.2606382978723405</v>
      </c>
      <c r="F16" s="269">
        <v>474</v>
      </c>
      <c r="G16" s="264">
        <f t="shared" si="2"/>
        <v>0.0009314774529397546</v>
      </c>
      <c r="H16" s="268">
        <v>376</v>
      </c>
      <c r="I16" s="262">
        <f t="shared" si="3"/>
        <v>0.2606382978723405</v>
      </c>
      <c r="J16" s="136"/>
      <c r="K16" s="253"/>
    </row>
    <row r="17" spans="1:11" s="156" customFormat="1" ht="16.5" customHeight="1">
      <c r="A17" s="169" t="s">
        <v>190</v>
      </c>
      <c r="B17" s="167">
        <f>SUM(B18:B30)</f>
        <v>125033</v>
      </c>
      <c r="C17" s="166">
        <f t="shared" si="0"/>
        <v>0.24570763791859987</v>
      </c>
      <c r="D17" s="165">
        <f>SUM(D18:D30)</f>
        <v>130849</v>
      </c>
      <c r="E17" s="223">
        <f t="shared" si="1"/>
        <v>-0.04444818072740331</v>
      </c>
      <c r="F17" s="167">
        <f>SUM(F18:F30)</f>
        <v>125033</v>
      </c>
      <c r="G17" s="166">
        <f t="shared" si="2"/>
        <v>0.24570763791859987</v>
      </c>
      <c r="H17" s="165">
        <f>SUM(H18:H30)</f>
        <v>130849</v>
      </c>
      <c r="I17" s="267">
        <f t="shared" si="3"/>
        <v>-0.04444818072740331</v>
      </c>
      <c r="J17" s="157"/>
      <c r="K17" s="256"/>
    </row>
    <row r="18" spans="1:11" s="214" customFormat="1" ht="16.5" customHeight="1">
      <c r="A18" s="266" t="s">
        <v>41</v>
      </c>
      <c r="B18" s="221">
        <v>61409</v>
      </c>
      <c r="C18" s="264">
        <f t="shared" si="0"/>
        <v>0.1206774238556485</v>
      </c>
      <c r="D18" s="263">
        <v>69596</v>
      </c>
      <c r="E18" s="218">
        <f t="shared" si="1"/>
        <v>-0.11763607103856544</v>
      </c>
      <c r="F18" s="221">
        <v>61409</v>
      </c>
      <c r="G18" s="264">
        <f t="shared" si="2"/>
        <v>0.1206774238556485</v>
      </c>
      <c r="H18" s="263">
        <v>69596</v>
      </c>
      <c r="I18" s="262">
        <f t="shared" si="3"/>
        <v>-0.11763607103856544</v>
      </c>
      <c r="J18" s="136"/>
      <c r="K18" s="253"/>
    </row>
    <row r="19" spans="1:11" s="214" customFormat="1" ht="16.5" customHeight="1">
      <c r="A19" s="266" t="s">
        <v>78</v>
      </c>
      <c r="B19" s="221">
        <v>12576</v>
      </c>
      <c r="C19" s="264">
        <f t="shared" si="0"/>
        <v>0.0247136296374902</v>
      </c>
      <c r="D19" s="263">
        <v>13979</v>
      </c>
      <c r="E19" s="218">
        <f t="shared" si="1"/>
        <v>-0.10036483296373133</v>
      </c>
      <c r="F19" s="221">
        <v>12576</v>
      </c>
      <c r="G19" s="264">
        <f t="shared" si="2"/>
        <v>0.0247136296374902</v>
      </c>
      <c r="H19" s="263">
        <v>13979</v>
      </c>
      <c r="I19" s="262">
        <f t="shared" si="3"/>
        <v>-0.10036483296373133</v>
      </c>
      <c r="J19" s="136"/>
      <c r="K19" s="253"/>
    </row>
    <row r="20" spans="1:11" s="214" customFormat="1" ht="16.5" customHeight="1">
      <c r="A20" s="266" t="s">
        <v>77</v>
      </c>
      <c r="B20" s="221">
        <v>11581</v>
      </c>
      <c r="C20" s="264">
        <f t="shared" si="0"/>
        <v>0.022758313043239026</v>
      </c>
      <c r="D20" s="263">
        <v>6464</v>
      </c>
      <c r="E20" s="218">
        <f t="shared" si="1"/>
        <v>0.7916150990099009</v>
      </c>
      <c r="F20" s="221">
        <v>11581</v>
      </c>
      <c r="G20" s="264">
        <f t="shared" si="2"/>
        <v>0.022758313043239026</v>
      </c>
      <c r="H20" s="263">
        <v>6464</v>
      </c>
      <c r="I20" s="262">
        <f t="shared" si="3"/>
        <v>0.7916150990099009</v>
      </c>
      <c r="J20" s="136"/>
      <c r="K20" s="253"/>
    </row>
    <row r="21" spans="1:11" s="214" customFormat="1" ht="16.5" customHeight="1">
      <c r="A21" s="266" t="s">
        <v>39</v>
      </c>
      <c r="B21" s="221">
        <v>11296</v>
      </c>
      <c r="C21" s="264">
        <f t="shared" si="0"/>
        <v>0.022198247486091706</v>
      </c>
      <c r="D21" s="263">
        <v>13715</v>
      </c>
      <c r="E21" s="218">
        <f t="shared" si="1"/>
        <v>-0.17637623040466643</v>
      </c>
      <c r="F21" s="221">
        <v>11296</v>
      </c>
      <c r="G21" s="264">
        <f t="shared" si="2"/>
        <v>0.022198247486091706</v>
      </c>
      <c r="H21" s="263">
        <v>13715</v>
      </c>
      <c r="I21" s="262">
        <f t="shared" si="3"/>
        <v>-0.17637623040466643</v>
      </c>
      <c r="J21" s="136"/>
      <c r="K21" s="253"/>
    </row>
    <row r="22" spans="1:11" s="214" customFormat="1" ht="16.5" customHeight="1">
      <c r="A22" s="266" t="s">
        <v>40</v>
      </c>
      <c r="B22" s="221">
        <v>7016</v>
      </c>
      <c r="C22" s="264">
        <f t="shared" si="0"/>
        <v>0.013787438417352993</v>
      </c>
      <c r="D22" s="263">
        <v>118</v>
      </c>
      <c r="E22" s="218" t="s">
        <v>153</v>
      </c>
      <c r="F22" s="221">
        <v>7016</v>
      </c>
      <c r="G22" s="264">
        <f t="shared" si="2"/>
        <v>0.013787438417352993</v>
      </c>
      <c r="H22" s="263">
        <v>118</v>
      </c>
      <c r="I22" s="262" t="s">
        <v>153</v>
      </c>
      <c r="J22" s="136"/>
      <c r="K22" s="253"/>
    </row>
    <row r="23" spans="1:11" s="214" customFormat="1" ht="16.5" customHeight="1">
      <c r="A23" s="266" t="s">
        <v>75</v>
      </c>
      <c r="B23" s="221">
        <v>4350</v>
      </c>
      <c r="C23" s="264">
        <f t="shared" si="0"/>
        <v>0.008548369030143319</v>
      </c>
      <c r="D23" s="263">
        <v>5046</v>
      </c>
      <c r="E23" s="218">
        <f aca="true" t="shared" si="4" ref="E23:E56">IF(ISERROR(B23/D23-1),"         /0",(B23/D23-1))</f>
        <v>-0.13793103448275867</v>
      </c>
      <c r="F23" s="221">
        <v>4350</v>
      </c>
      <c r="G23" s="264">
        <f t="shared" si="2"/>
        <v>0.008548369030143319</v>
      </c>
      <c r="H23" s="263">
        <v>5046</v>
      </c>
      <c r="I23" s="262">
        <f aca="true" t="shared" si="5" ref="I23:I56">IF(ISERROR(F23/H23-1),"         /0",(F23/H23-1))</f>
        <v>-0.13793103448275867</v>
      </c>
      <c r="J23" s="136"/>
      <c r="K23" s="253"/>
    </row>
    <row r="24" spans="1:11" s="214" customFormat="1" ht="16.5" customHeight="1">
      <c r="A24" s="266" t="s">
        <v>71</v>
      </c>
      <c r="B24" s="221">
        <v>4211</v>
      </c>
      <c r="C24" s="264">
        <f t="shared" si="0"/>
        <v>0.008275214249639888</v>
      </c>
      <c r="D24" s="263">
        <v>5644</v>
      </c>
      <c r="E24" s="218">
        <f t="shared" si="4"/>
        <v>-0.25389794472005667</v>
      </c>
      <c r="F24" s="221">
        <v>4211</v>
      </c>
      <c r="G24" s="264">
        <f t="shared" si="2"/>
        <v>0.008275214249639888</v>
      </c>
      <c r="H24" s="263">
        <v>5644</v>
      </c>
      <c r="I24" s="262">
        <f t="shared" si="5"/>
        <v>-0.25389794472005667</v>
      </c>
      <c r="J24" s="136"/>
      <c r="K24" s="253"/>
    </row>
    <row r="25" spans="1:11" s="214" customFormat="1" ht="16.5" customHeight="1">
      <c r="A25" s="266" t="s">
        <v>70</v>
      </c>
      <c r="B25" s="221">
        <v>3762</v>
      </c>
      <c r="C25" s="264">
        <f t="shared" si="0"/>
        <v>0.0073928653543446346</v>
      </c>
      <c r="D25" s="263">
        <v>4849</v>
      </c>
      <c r="E25" s="218">
        <f t="shared" si="4"/>
        <v>-0.2241699319447309</v>
      </c>
      <c r="F25" s="221">
        <v>3762</v>
      </c>
      <c r="G25" s="264">
        <f t="shared" si="2"/>
        <v>0.0073928653543446346</v>
      </c>
      <c r="H25" s="263">
        <v>4849</v>
      </c>
      <c r="I25" s="262">
        <f t="shared" si="5"/>
        <v>-0.2241699319447309</v>
      </c>
      <c r="J25" s="136"/>
      <c r="K25" s="253"/>
    </row>
    <row r="26" spans="1:11" s="214" customFormat="1" ht="16.5" customHeight="1">
      <c r="A26" s="266" t="s">
        <v>84</v>
      </c>
      <c r="B26" s="221">
        <v>3335</v>
      </c>
      <c r="C26" s="264">
        <f t="shared" si="0"/>
        <v>0.006553749589776544</v>
      </c>
      <c r="D26" s="263">
        <v>3243</v>
      </c>
      <c r="E26" s="218">
        <f t="shared" si="4"/>
        <v>0.028368794326241176</v>
      </c>
      <c r="F26" s="221">
        <v>3335</v>
      </c>
      <c r="G26" s="264">
        <f t="shared" si="2"/>
        <v>0.006553749589776544</v>
      </c>
      <c r="H26" s="263">
        <v>3243</v>
      </c>
      <c r="I26" s="262">
        <f t="shared" si="5"/>
        <v>0.028368794326241176</v>
      </c>
      <c r="J26" s="136"/>
      <c r="K26" s="253"/>
    </row>
    <row r="27" spans="1:11" s="214" customFormat="1" ht="16.5" customHeight="1">
      <c r="A27" s="266" t="s">
        <v>37</v>
      </c>
      <c r="B27" s="221">
        <v>2475</v>
      </c>
      <c r="C27" s="264">
        <f t="shared" si="0"/>
        <v>0.004863727206805681</v>
      </c>
      <c r="D27" s="263">
        <v>2261</v>
      </c>
      <c r="E27" s="218">
        <f t="shared" si="4"/>
        <v>0.09464838567005751</v>
      </c>
      <c r="F27" s="221">
        <v>2475</v>
      </c>
      <c r="G27" s="264">
        <f t="shared" si="2"/>
        <v>0.004863727206805681</v>
      </c>
      <c r="H27" s="263">
        <v>2261</v>
      </c>
      <c r="I27" s="262">
        <f t="shared" si="5"/>
        <v>0.09464838567005751</v>
      </c>
      <c r="J27" s="136"/>
      <c r="K27" s="253"/>
    </row>
    <row r="28" spans="1:11" s="214" customFormat="1" ht="16.5" customHeight="1">
      <c r="A28" s="266" t="s">
        <v>68</v>
      </c>
      <c r="B28" s="221">
        <v>1563</v>
      </c>
      <c r="C28" s="264">
        <f t="shared" si="0"/>
        <v>0.003071517423934254</v>
      </c>
      <c r="D28" s="263">
        <v>4475</v>
      </c>
      <c r="E28" s="218">
        <f t="shared" si="4"/>
        <v>-0.6507262569832402</v>
      </c>
      <c r="F28" s="221">
        <v>1563</v>
      </c>
      <c r="G28" s="264">
        <f t="shared" si="2"/>
        <v>0.003071517423934254</v>
      </c>
      <c r="H28" s="263">
        <v>4475</v>
      </c>
      <c r="I28" s="262">
        <f t="shared" si="5"/>
        <v>-0.6507262569832402</v>
      </c>
      <c r="J28" s="136"/>
      <c r="K28" s="253"/>
    </row>
    <row r="29" spans="1:11" s="214" customFormat="1" ht="16.5" customHeight="1">
      <c r="A29" s="266" t="s">
        <v>67</v>
      </c>
      <c r="B29" s="221">
        <v>1441</v>
      </c>
      <c r="C29" s="264">
        <f t="shared" si="0"/>
        <v>0.0028317700626290855</v>
      </c>
      <c r="D29" s="263">
        <v>1418</v>
      </c>
      <c r="E29" s="218">
        <f t="shared" si="4"/>
        <v>0.016220028208744797</v>
      </c>
      <c r="F29" s="221">
        <v>1441</v>
      </c>
      <c r="G29" s="264">
        <f t="shared" si="2"/>
        <v>0.0028317700626290855</v>
      </c>
      <c r="H29" s="263">
        <v>1418</v>
      </c>
      <c r="I29" s="262">
        <f t="shared" si="5"/>
        <v>0.016220028208744797</v>
      </c>
      <c r="J29" s="136"/>
      <c r="K29" s="253"/>
    </row>
    <row r="30" spans="1:11" s="214" customFormat="1" ht="16.5" customHeight="1" thickBot="1">
      <c r="A30" s="266" t="s">
        <v>233</v>
      </c>
      <c r="B30" s="221">
        <v>18</v>
      </c>
      <c r="C30" s="264">
        <f t="shared" si="0"/>
        <v>3.5372561504041315E-05</v>
      </c>
      <c r="D30" s="263">
        <v>41</v>
      </c>
      <c r="E30" s="218">
        <f t="shared" si="4"/>
        <v>-0.5609756097560976</v>
      </c>
      <c r="F30" s="221">
        <v>18</v>
      </c>
      <c r="G30" s="264">
        <f t="shared" si="2"/>
        <v>3.5372561504041315E-05</v>
      </c>
      <c r="H30" s="263">
        <v>41</v>
      </c>
      <c r="I30" s="262">
        <f t="shared" si="5"/>
        <v>-0.5609756097560976</v>
      </c>
      <c r="J30" s="136"/>
      <c r="K30" s="253"/>
    </row>
    <row r="31" spans="1:11" s="156" customFormat="1" ht="16.5" customHeight="1">
      <c r="A31" s="169" t="s">
        <v>178</v>
      </c>
      <c r="B31" s="167">
        <f>SUM(B32:B38)</f>
        <v>74540</v>
      </c>
      <c r="C31" s="166">
        <f t="shared" si="0"/>
        <v>0.14648170747284664</v>
      </c>
      <c r="D31" s="165">
        <f>SUM(D32:D38)</f>
        <v>69136</v>
      </c>
      <c r="E31" s="223">
        <f t="shared" si="4"/>
        <v>0.07816477667206656</v>
      </c>
      <c r="F31" s="167">
        <f>SUM(F32:F38)</f>
        <v>74540</v>
      </c>
      <c r="G31" s="166">
        <f t="shared" si="2"/>
        <v>0.14648170747284664</v>
      </c>
      <c r="H31" s="165">
        <f>SUM(H32:H38)</f>
        <v>69136</v>
      </c>
      <c r="I31" s="267">
        <f t="shared" si="5"/>
        <v>0.07816477667206656</v>
      </c>
      <c r="J31" s="157"/>
      <c r="K31" s="256"/>
    </row>
    <row r="32" spans="1:11" s="214" customFormat="1" ht="16.5" customHeight="1">
      <c r="A32" s="266" t="s">
        <v>41</v>
      </c>
      <c r="B32" s="221">
        <v>25395</v>
      </c>
      <c r="C32" s="264">
        <f t="shared" si="0"/>
        <v>0.04990478885528495</v>
      </c>
      <c r="D32" s="263">
        <v>17851</v>
      </c>
      <c r="E32" s="218">
        <f t="shared" si="4"/>
        <v>0.4226093776259032</v>
      </c>
      <c r="F32" s="221">
        <v>25395</v>
      </c>
      <c r="G32" s="264">
        <f t="shared" si="2"/>
        <v>0.04990478885528495</v>
      </c>
      <c r="H32" s="263">
        <v>17851</v>
      </c>
      <c r="I32" s="262">
        <f t="shared" si="5"/>
        <v>0.4226093776259032</v>
      </c>
      <c r="J32" s="136"/>
      <c r="K32" s="253"/>
    </row>
    <row r="33" spans="1:11" s="214" customFormat="1" ht="16.5" customHeight="1">
      <c r="A33" s="266" t="s">
        <v>83</v>
      </c>
      <c r="B33" s="221">
        <v>22418</v>
      </c>
      <c r="C33" s="264">
        <f t="shared" si="0"/>
        <v>0.04405456021097768</v>
      </c>
      <c r="D33" s="263">
        <v>23519</v>
      </c>
      <c r="E33" s="218">
        <f t="shared" si="4"/>
        <v>-0.04681321484757006</v>
      </c>
      <c r="F33" s="221">
        <v>22418</v>
      </c>
      <c r="G33" s="264">
        <f t="shared" si="2"/>
        <v>0.04405456021097768</v>
      </c>
      <c r="H33" s="263">
        <v>23519</v>
      </c>
      <c r="I33" s="262">
        <f t="shared" si="5"/>
        <v>-0.04681321484757006</v>
      </c>
      <c r="J33" s="136"/>
      <c r="K33" s="253"/>
    </row>
    <row r="34" spans="1:11" s="214" customFormat="1" ht="16.5" customHeight="1">
      <c r="A34" s="266" t="s">
        <v>80</v>
      </c>
      <c r="B34" s="221">
        <v>14804</v>
      </c>
      <c r="C34" s="264">
        <f t="shared" si="0"/>
        <v>0.0290919666947682</v>
      </c>
      <c r="D34" s="263">
        <v>14569</v>
      </c>
      <c r="E34" s="218">
        <f t="shared" si="4"/>
        <v>0.0161301393369484</v>
      </c>
      <c r="F34" s="221">
        <v>14804</v>
      </c>
      <c r="G34" s="264">
        <f t="shared" si="2"/>
        <v>0.0290919666947682</v>
      </c>
      <c r="H34" s="263">
        <v>14569</v>
      </c>
      <c r="I34" s="262">
        <f t="shared" si="5"/>
        <v>0.0161301393369484</v>
      </c>
      <c r="J34" s="136"/>
      <c r="K34" s="253"/>
    </row>
    <row r="35" spans="1:11" s="214" customFormat="1" ht="16.5" customHeight="1">
      <c r="A35" s="266" t="s">
        <v>73</v>
      </c>
      <c r="B35" s="221">
        <v>6087</v>
      </c>
      <c r="C35" s="264">
        <f t="shared" si="0"/>
        <v>0.011961821215283304</v>
      </c>
      <c r="D35" s="263">
        <v>6341</v>
      </c>
      <c r="E35" s="218">
        <f t="shared" si="4"/>
        <v>-0.040056773379593125</v>
      </c>
      <c r="F35" s="221">
        <v>6087</v>
      </c>
      <c r="G35" s="264">
        <f t="shared" si="2"/>
        <v>0.011961821215283304</v>
      </c>
      <c r="H35" s="263">
        <v>6341</v>
      </c>
      <c r="I35" s="262">
        <f t="shared" si="5"/>
        <v>-0.040056773379593125</v>
      </c>
      <c r="J35" s="136"/>
      <c r="K35" s="253"/>
    </row>
    <row r="36" spans="1:11" s="214" customFormat="1" ht="16.5" customHeight="1">
      <c r="A36" s="266" t="s">
        <v>39</v>
      </c>
      <c r="B36" s="221">
        <v>2201</v>
      </c>
      <c r="C36" s="264">
        <f aca="true" t="shared" si="6" ref="C36:C56">(B36/$B$4)</f>
        <v>0.0043252782150219405</v>
      </c>
      <c r="D36" s="263">
        <v>2169</v>
      </c>
      <c r="E36" s="218">
        <f t="shared" si="4"/>
        <v>0.014753342554172377</v>
      </c>
      <c r="F36" s="221">
        <v>2201</v>
      </c>
      <c r="G36" s="264">
        <f aca="true" t="shared" si="7" ref="G36:G56">(F36/$F$4)</f>
        <v>0.0043252782150219405</v>
      </c>
      <c r="H36" s="263">
        <v>2169</v>
      </c>
      <c r="I36" s="262">
        <f t="shared" si="5"/>
        <v>0.014753342554172377</v>
      </c>
      <c r="J36" s="136"/>
      <c r="K36" s="253"/>
    </row>
    <row r="37" spans="1:11" s="214" customFormat="1" ht="16.5" customHeight="1">
      <c r="A37" s="266" t="s">
        <v>85</v>
      </c>
      <c r="B37" s="221">
        <v>1630</v>
      </c>
      <c r="C37" s="264">
        <f t="shared" si="6"/>
        <v>0.003203181958421519</v>
      </c>
      <c r="D37" s="263">
        <v>2183</v>
      </c>
      <c r="E37" s="218">
        <f t="shared" si="4"/>
        <v>-0.25332111772789734</v>
      </c>
      <c r="F37" s="221">
        <v>1630</v>
      </c>
      <c r="G37" s="264">
        <f t="shared" si="7"/>
        <v>0.003203181958421519</v>
      </c>
      <c r="H37" s="263">
        <v>2183</v>
      </c>
      <c r="I37" s="262">
        <f t="shared" si="5"/>
        <v>-0.25332111772789734</v>
      </c>
      <c r="J37" s="136"/>
      <c r="K37" s="253"/>
    </row>
    <row r="38" spans="1:11" s="214" customFormat="1" ht="16.5" customHeight="1" thickBot="1">
      <c r="A38" s="266" t="s">
        <v>149</v>
      </c>
      <c r="B38" s="221">
        <v>2005</v>
      </c>
      <c r="C38" s="264">
        <f t="shared" si="6"/>
        <v>0.003940110323089046</v>
      </c>
      <c r="D38" s="263">
        <v>2504</v>
      </c>
      <c r="E38" s="218">
        <f t="shared" si="4"/>
        <v>-0.19928115015974446</v>
      </c>
      <c r="F38" s="221">
        <v>2005</v>
      </c>
      <c r="G38" s="264">
        <f t="shared" si="7"/>
        <v>0.003940110323089046</v>
      </c>
      <c r="H38" s="263">
        <v>2504</v>
      </c>
      <c r="I38" s="262">
        <f t="shared" si="5"/>
        <v>-0.19928115015974446</v>
      </c>
      <c r="J38" s="136"/>
      <c r="K38" s="253"/>
    </row>
    <row r="39" spans="1:11" s="156" customFormat="1" ht="16.5" customHeight="1">
      <c r="A39" s="169" t="s">
        <v>214</v>
      </c>
      <c r="B39" s="167">
        <f>SUM(B40:B47)</f>
        <v>107860</v>
      </c>
      <c r="C39" s="166">
        <f t="shared" si="6"/>
        <v>0.21196024910143868</v>
      </c>
      <c r="D39" s="165">
        <f>SUM(D40:D47)</f>
        <v>96983</v>
      </c>
      <c r="E39" s="223">
        <f t="shared" si="4"/>
        <v>0.11215367641751639</v>
      </c>
      <c r="F39" s="171">
        <f>SUM(F40:F47)</f>
        <v>107860</v>
      </c>
      <c r="G39" s="166">
        <f t="shared" si="7"/>
        <v>0.21196024910143868</v>
      </c>
      <c r="H39" s="165">
        <f>SUM(H40:H47)</f>
        <v>96983</v>
      </c>
      <c r="I39" s="267">
        <f t="shared" si="5"/>
        <v>0.11215367641751639</v>
      </c>
      <c r="J39" s="157"/>
      <c r="K39" s="256"/>
    </row>
    <row r="40" spans="1:11" s="214" customFormat="1" ht="16.5" customHeight="1">
      <c r="A40" s="266" t="s">
        <v>40</v>
      </c>
      <c r="B40" s="221">
        <v>40900</v>
      </c>
      <c r="C40" s="264">
        <f t="shared" si="6"/>
        <v>0.08037432030640498</v>
      </c>
      <c r="D40" s="263">
        <v>30964</v>
      </c>
      <c r="E40" s="218">
        <f t="shared" si="4"/>
        <v>0.3208887740601989</v>
      </c>
      <c r="F40" s="265">
        <v>40900</v>
      </c>
      <c r="G40" s="264">
        <f t="shared" si="7"/>
        <v>0.08037432030640498</v>
      </c>
      <c r="H40" s="263">
        <v>30964</v>
      </c>
      <c r="I40" s="262">
        <f t="shared" si="5"/>
        <v>0.3208887740601989</v>
      </c>
      <c r="J40" s="136"/>
      <c r="K40" s="253"/>
    </row>
    <row r="41" spans="1:11" s="214" customFormat="1" ht="16.5" customHeight="1">
      <c r="A41" s="266" t="s">
        <v>84</v>
      </c>
      <c r="B41" s="221">
        <v>24633</v>
      </c>
      <c r="C41" s="264">
        <f t="shared" si="6"/>
        <v>0.04840735041828054</v>
      </c>
      <c r="D41" s="263">
        <v>25717</v>
      </c>
      <c r="E41" s="218">
        <f t="shared" si="4"/>
        <v>-0.04215110627211571</v>
      </c>
      <c r="F41" s="265">
        <v>24633</v>
      </c>
      <c r="G41" s="264">
        <f t="shared" si="7"/>
        <v>0.04840735041828054</v>
      </c>
      <c r="H41" s="263">
        <v>25717</v>
      </c>
      <c r="I41" s="262">
        <f t="shared" si="5"/>
        <v>-0.04215110627211571</v>
      </c>
      <c r="J41" s="136"/>
      <c r="K41" s="253"/>
    </row>
    <row r="42" spans="1:11" s="214" customFormat="1" ht="16.5" customHeight="1">
      <c r="A42" s="266" t="s">
        <v>41</v>
      </c>
      <c r="B42" s="221">
        <v>19191</v>
      </c>
      <c r="C42" s="264">
        <f t="shared" si="6"/>
        <v>0.03771304599022538</v>
      </c>
      <c r="D42" s="263">
        <v>17866</v>
      </c>
      <c r="E42" s="218">
        <f t="shared" si="4"/>
        <v>0.07416321504533752</v>
      </c>
      <c r="F42" s="265">
        <v>19191</v>
      </c>
      <c r="G42" s="264">
        <f t="shared" si="7"/>
        <v>0.03771304599022538</v>
      </c>
      <c r="H42" s="263">
        <v>17866</v>
      </c>
      <c r="I42" s="262">
        <f t="shared" si="5"/>
        <v>0.07416321504533752</v>
      </c>
      <c r="J42" s="136"/>
      <c r="K42" s="253"/>
    </row>
    <row r="43" spans="1:11" s="214" customFormat="1" ht="16.5" customHeight="1">
      <c r="A43" s="266" t="s">
        <v>76</v>
      </c>
      <c r="B43" s="221">
        <v>10288</v>
      </c>
      <c r="C43" s="264">
        <f t="shared" si="6"/>
        <v>0.02021738404186539</v>
      </c>
      <c r="D43" s="263">
        <v>10325</v>
      </c>
      <c r="E43" s="218">
        <f t="shared" si="4"/>
        <v>-0.003583535108958813</v>
      </c>
      <c r="F43" s="265">
        <v>10288</v>
      </c>
      <c r="G43" s="264">
        <f t="shared" si="7"/>
        <v>0.02021738404186539</v>
      </c>
      <c r="H43" s="263">
        <v>10325</v>
      </c>
      <c r="I43" s="262">
        <f t="shared" si="5"/>
        <v>-0.003583535108958813</v>
      </c>
      <c r="J43" s="136"/>
      <c r="K43" s="253"/>
    </row>
    <row r="44" spans="1:11" s="214" customFormat="1" ht="16.5" customHeight="1">
      <c r="A44" s="266" t="s">
        <v>74</v>
      </c>
      <c r="B44" s="221">
        <v>5865</v>
      </c>
      <c r="C44" s="264">
        <f t="shared" si="6"/>
        <v>0.011525559623400128</v>
      </c>
      <c r="D44" s="263">
        <v>6474</v>
      </c>
      <c r="E44" s="218">
        <f t="shared" si="4"/>
        <v>-0.09406858202038926</v>
      </c>
      <c r="F44" s="265">
        <v>5865</v>
      </c>
      <c r="G44" s="264">
        <f t="shared" si="7"/>
        <v>0.011525559623400128</v>
      </c>
      <c r="H44" s="263">
        <v>6474</v>
      </c>
      <c r="I44" s="262">
        <f t="shared" si="5"/>
        <v>-0.09406858202038926</v>
      </c>
      <c r="J44" s="136"/>
      <c r="K44" s="253"/>
    </row>
    <row r="45" spans="1:11" s="214" customFormat="1" ht="16.5" customHeight="1">
      <c r="A45" s="266" t="s">
        <v>37</v>
      </c>
      <c r="B45" s="221">
        <v>3908</v>
      </c>
      <c r="C45" s="264">
        <f t="shared" si="6"/>
        <v>0.007679776130988526</v>
      </c>
      <c r="D45" s="263">
        <v>4082</v>
      </c>
      <c r="E45" s="218">
        <f t="shared" si="4"/>
        <v>-0.04262616364527194</v>
      </c>
      <c r="F45" s="265">
        <v>3908</v>
      </c>
      <c r="G45" s="264">
        <f t="shared" si="7"/>
        <v>0.007679776130988526</v>
      </c>
      <c r="H45" s="263">
        <v>4082</v>
      </c>
      <c r="I45" s="262">
        <f t="shared" si="5"/>
        <v>-0.04262616364527194</v>
      </c>
      <c r="J45" s="136"/>
      <c r="K45" s="253"/>
    </row>
    <row r="46" spans="1:11" s="214" customFormat="1" ht="16.5" customHeight="1">
      <c r="A46" s="266" t="s">
        <v>39</v>
      </c>
      <c r="B46" s="221">
        <v>2885</v>
      </c>
      <c r="C46" s="264">
        <f t="shared" si="6"/>
        <v>0.005669435552175511</v>
      </c>
      <c r="D46" s="263">
        <v>1201</v>
      </c>
      <c r="E46" s="218">
        <f t="shared" si="4"/>
        <v>1.4021648626144878</v>
      </c>
      <c r="F46" s="265">
        <v>2885</v>
      </c>
      <c r="G46" s="264">
        <f t="shared" si="7"/>
        <v>0.005669435552175511</v>
      </c>
      <c r="H46" s="263">
        <v>1201</v>
      </c>
      <c r="I46" s="262">
        <f t="shared" si="5"/>
        <v>1.4021648626144878</v>
      </c>
      <c r="J46" s="136"/>
      <c r="K46" s="253"/>
    </row>
    <row r="47" spans="1:11" s="214" customFormat="1" ht="16.5" customHeight="1" thickBot="1">
      <c r="A47" s="266" t="s">
        <v>149</v>
      </c>
      <c r="B47" s="221">
        <v>190</v>
      </c>
      <c r="C47" s="264">
        <f t="shared" si="6"/>
        <v>0.00037337703809821386</v>
      </c>
      <c r="D47" s="263">
        <v>354</v>
      </c>
      <c r="E47" s="218">
        <f t="shared" si="4"/>
        <v>-0.46327683615819204</v>
      </c>
      <c r="F47" s="265">
        <v>190</v>
      </c>
      <c r="G47" s="264">
        <f t="shared" si="7"/>
        <v>0.00037337703809821386</v>
      </c>
      <c r="H47" s="263">
        <v>354</v>
      </c>
      <c r="I47" s="262">
        <f t="shared" si="5"/>
        <v>-0.46327683615819204</v>
      </c>
      <c r="J47" s="136"/>
      <c r="K47" s="253"/>
    </row>
    <row r="48" spans="1:11" s="156" customFormat="1" ht="16.5" customHeight="1">
      <c r="A48" s="169" t="s">
        <v>163</v>
      </c>
      <c r="B48" s="167">
        <f>SUM(B49:B55)</f>
        <v>13071</v>
      </c>
      <c r="C48" s="166">
        <f t="shared" si="6"/>
        <v>0.025686375078851336</v>
      </c>
      <c r="D48" s="165">
        <f>SUM(D49:D55)</f>
        <v>12688</v>
      </c>
      <c r="E48" s="223">
        <f t="shared" si="4"/>
        <v>0.030186002522068156</v>
      </c>
      <c r="F48" s="171">
        <f>SUM(F49:F55)</f>
        <v>13071</v>
      </c>
      <c r="G48" s="166">
        <f t="shared" si="7"/>
        <v>0.025686375078851336</v>
      </c>
      <c r="H48" s="165">
        <f>SUM(H49:H55)</f>
        <v>12688</v>
      </c>
      <c r="I48" s="267">
        <f t="shared" si="5"/>
        <v>0.030186002522068156</v>
      </c>
      <c r="J48" s="157"/>
      <c r="K48" s="256"/>
    </row>
    <row r="49" spans="1:11" s="214" customFormat="1" ht="16.5" customHeight="1">
      <c r="A49" s="266" t="s">
        <v>41</v>
      </c>
      <c r="B49" s="221">
        <v>4715</v>
      </c>
      <c r="C49" s="264">
        <f t="shared" si="6"/>
        <v>0.009265645971753044</v>
      </c>
      <c r="D49" s="263">
        <v>3974</v>
      </c>
      <c r="E49" s="218">
        <f t="shared" si="4"/>
        <v>0.18646200301962756</v>
      </c>
      <c r="F49" s="265">
        <v>4715</v>
      </c>
      <c r="G49" s="264">
        <f t="shared" si="7"/>
        <v>0.009265645971753044</v>
      </c>
      <c r="H49" s="263">
        <v>3974</v>
      </c>
      <c r="I49" s="262">
        <f t="shared" si="5"/>
        <v>0.18646200301962756</v>
      </c>
      <c r="J49" s="136"/>
      <c r="K49" s="253"/>
    </row>
    <row r="50" spans="1:11" s="214" customFormat="1" ht="16.5" customHeight="1">
      <c r="A50" s="266" t="s">
        <v>39</v>
      </c>
      <c r="B50" s="221">
        <v>2430</v>
      </c>
      <c r="C50" s="264">
        <f t="shared" si="6"/>
        <v>0.004775295803045578</v>
      </c>
      <c r="D50" s="263">
        <v>2769</v>
      </c>
      <c r="E50" s="218">
        <f t="shared" si="4"/>
        <v>-0.12242686890574217</v>
      </c>
      <c r="F50" s="265">
        <v>2430</v>
      </c>
      <c r="G50" s="264">
        <f t="shared" si="7"/>
        <v>0.004775295803045578</v>
      </c>
      <c r="H50" s="263">
        <v>2769</v>
      </c>
      <c r="I50" s="262">
        <f t="shared" si="5"/>
        <v>-0.12242686890574217</v>
      </c>
      <c r="J50" s="136"/>
      <c r="K50" s="253"/>
    </row>
    <row r="51" spans="1:11" s="214" customFormat="1" ht="16.5" customHeight="1">
      <c r="A51" s="266" t="s">
        <v>69</v>
      </c>
      <c r="B51" s="221">
        <v>2141</v>
      </c>
      <c r="C51" s="264">
        <f t="shared" si="6"/>
        <v>0.004207369676675137</v>
      </c>
      <c r="D51" s="263">
        <v>1814</v>
      </c>
      <c r="E51" s="218">
        <f t="shared" si="4"/>
        <v>0.18026460859977944</v>
      </c>
      <c r="F51" s="265">
        <v>2141</v>
      </c>
      <c r="G51" s="264">
        <f t="shared" si="7"/>
        <v>0.004207369676675137</v>
      </c>
      <c r="H51" s="263">
        <v>1814</v>
      </c>
      <c r="I51" s="262">
        <f t="shared" si="5"/>
        <v>0.18026460859977944</v>
      </c>
      <c r="J51" s="136"/>
      <c r="K51" s="253"/>
    </row>
    <row r="52" spans="1:11" s="214" customFormat="1" ht="16.5" customHeight="1">
      <c r="A52" s="266" t="s">
        <v>84</v>
      </c>
      <c r="B52" s="221">
        <v>1921</v>
      </c>
      <c r="C52" s="264">
        <f t="shared" si="6"/>
        <v>0.0037750383694035205</v>
      </c>
      <c r="D52" s="263">
        <v>1906</v>
      </c>
      <c r="E52" s="218">
        <f t="shared" si="4"/>
        <v>0.007869884575026243</v>
      </c>
      <c r="F52" s="265">
        <v>1921</v>
      </c>
      <c r="G52" s="264">
        <f t="shared" si="7"/>
        <v>0.0037750383694035205</v>
      </c>
      <c r="H52" s="263">
        <v>1906</v>
      </c>
      <c r="I52" s="262">
        <f t="shared" si="5"/>
        <v>0.007869884575026243</v>
      </c>
      <c r="J52" s="136"/>
      <c r="K52" s="253"/>
    </row>
    <row r="53" spans="1:11" s="214" customFormat="1" ht="16.5" customHeight="1">
      <c r="A53" s="266" t="s">
        <v>37</v>
      </c>
      <c r="B53" s="221">
        <v>1131</v>
      </c>
      <c r="C53" s="264">
        <f t="shared" si="6"/>
        <v>0.0022225759478372627</v>
      </c>
      <c r="D53" s="263">
        <v>987</v>
      </c>
      <c r="E53" s="218">
        <f t="shared" si="4"/>
        <v>0.14589665653495443</v>
      </c>
      <c r="F53" s="265">
        <v>1131</v>
      </c>
      <c r="G53" s="264">
        <f t="shared" si="7"/>
        <v>0.0022225759478372627</v>
      </c>
      <c r="H53" s="263">
        <v>987</v>
      </c>
      <c r="I53" s="262">
        <f t="shared" si="5"/>
        <v>0.14589665653495443</v>
      </c>
      <c r="J53" s="136"/>
      <c r="K53" s="253"/>
    </row>
    <row r="54" spans="1:11" s="214" customFormat="1" ht="16.5" customHeight="1">
      <c r="A54" s="266" t="s">
        <v>66</v>
      </c>
      <c r="B54" s="221">
        <v>662</v>
      </c>
      <c r="C54" s="264">
        <f t="shared" si="6"/>
        <v>0.0013009242064264083</v>
      </c>
      <c r="D54" s="263">
        <v>947</v>
      </c>
      <c r="E54" s="218">
        <f t="shared" si="4"/>
        <v>-0.3009503695881732</v>
      </c>
      <c r="F54" s="265">
        <v>662</v>
      </c>
      <c r="G54" s="264">
        <f t="shared" si="7"/>
        <v>0.0013009242064264083</v>
      </c>
      <c r="H54" s="263">
        <v>947</v>
      </c>
      <c r="I54" s="262">
        <f t="shared" si="5"/>
        <v>-0.3009503695881732</v>
      </c>
      <c r="J54" s="136"/>
      <c r="K54" s="253"/>
    </row>
    <row r="55" spans="1:11" s="214" customFormat="1" ht="16.5" customHeight="1" thickBot="1">
      <c r="A55" s="266" t="s">
        <v>149</v>
      </c>
      <c r="B55" s="221">
        <v>71</v>
      </c>
      <c r="C55" s="264">
        <f t="shared" si="6"/>
        <v>0.00013952510371038519</v>
      </c>
      <c r="D55" s="263">
        <v>291</v>
      </c>
      <c r="E55" s="218">
        <f t="shared" si="4"/>
        <v>-0.7560137457044673</v>
      </c>
      <c r="F55" s="265">
        <v>71</v>
      </c>
      <c r="G55" s="264">
        <f t="shared" si="7"/>
        <v>0.00013952510371038519</v>
      </c>
      <c r="H55" s="263">
        <v>291</v>
      </c>
      <c r="I55" s="262">
        <f t="shared" si="5"/>
        <v>-0.7560137457044673</v>
      </c>
      <c r="J55" s="136"/>
      <c r="K55" s="253"/>
    </row>
    <row r="56" spans="1:11" s="156" customFormat="1" ht="16.5" customHeight="1" thickBot="1">
      <c r="A56" s="261" t="s">
        <v>157</v>
      </c>
      <c r="B56" s="260">
        <v>1469</v>
      </c>
      <c r="C56" s="259">
        <f t="shared" si="6"/>
        <v>0.002886794047190927</v>
      </c>
      <c r="D56" s="258">
        <v>989</v>
      </c>
      <c r="E56" s="257">
        <f t="shared" si="4"/>
        <v>0.4853387259858444</v>
      </c>
      <c r="F56" s="260">
        <v>1469</v>
      </c>
      <c r="G56" s="259">
        <f t="shared" si="7"/>
        <v>0.002886794047190927</v>
      </c>
      <c r="H56" s="258">
        <v>989</v>
      </c>
      <c r="I56" s="257">
        <f t="shared" si="5"/>
        <v>0.4853387259858444</v>
      </c>
      <c r="J56" s="157"/>
      <c r="K56" s="256"/>
    </row>
    <row r="57" spans="1:11" s="214" customFormat="1" ht="15">
      <c r="A57" s="135" t="s">
        <v>232</v>
      </c>
      <c r="B57" s="255"/>
      <c r="C57" s="254"/>
      <c r="D57" s="255"/>
      <c r="E57" s="254"/>
      <c r="F57" s="255"/>
      <c r="G57" s="254"/>
      <c r="H57" s="255"/>
      <c r="I57" s="254"/>
      <c r="K57" s="253"/>
    </row>
    <row r="58" spans="2:11" s="214" customFormat="1" ht="15">
      <c r="B58" s="255"/>
      <c r="C58" s="254"/>
      <c r="D58" s="255"/>
      <c r="E58" s="254"/>
      <c r="F58" s="255"/>
      <c r="G58" s="254"/>
      <c r="H58" s="255"/>
      <c r="I58" s="254"/>
      <c r="K58" s="253"/>
    </row>
    <row r="59" spans="2:11" s="214" customFormat="1" ht="15">
      <c r="B59" s="255"/>
      <c r="C59" s="254"/>
      <c r="D59" s="255"/>
      <c r="E59" s="254"/>
      <c r="F59" s="255"/>
      <c r="G59" s="254"/>
      <c r="H59" s="255"/>
      <c r="I59" s="254"/>
      <c r="K59" s="253"/>
    </row>
    <row r="60" spans="2:11" s="214" customFormat="1" ht="15">
      <c r="B60" s="255"/>
      <c r="C60" s="254"/>
      <c r="D60" s="255"/>
      <c r="E60" s="254"/>
      <c r="F60" s="255"/>
      <c r="G60" s="254"/>
      <c r="H60" s="255"/>
      <c r="I60" s="254"/>
      <c r="K60" s="253"/>
    </row>
  </sheetData>
  <sheetProtection/>
  <mergeCells count="1">
    <mergeCell ref="A2:A3"/>
  </mergeCells>
  <conditionalFormatting sqref="E1:E65536 I1:I65536">
    <cfRule type="cellIs" priority="1" dxfId="0" operator="lessThan" stopIfTrue="1">
      <formula>0</formula>
    </cfRule>
  </conditionalFormatting>
  <printOptions/>
  <pageMargins left="0.76" right="0.24" top="0.21" bottom="0.18" header="0.18" footer="0.18"/>
  <pageSetup horizontalDpi="600" verticalDpi="600" orientation="portrait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O45"/>
  <sheetViews>
    <sheetView zoomScale="90" zoomScaleNormal="90" zoomScalePageLayoutView="0" workbookViewId="0" topLeftCell="A1">
      <selection activeCell="A1" sqref="A1:I1"/>
    </sheetView>
  </sheetViews>
  <sheetFormatPr defaultColWidth="9.140625" defaultRowHeight="15"/>
  <cols>
    <col min="1" max="1" width="19.140625" style="66" customWidth="1"/>
    <col min="2" max="2" width="12.57421875" style="66" customWidth="1"/>
    <col min="3" max="3" width="10.8515625" style="66" bestFit="1" customWidth="1"/>
    <col min="4" max="4" width="12.57421875" style="66" customWidth="1"/>
    <col min="5" max="5" width="11.00390625" style="66" customWidth="1"/>
    <col min="6" max="6" width="10.7109375" style="66" customWidth="1"/>
    <col min="7" max="7" width="10.8515625" style="66" bestFit="1" customWidth="1"/>
    <col min="8" max="8" width="10.8515625" style="66" customWidth="1"/>
    <col min="9" max="9" width="10.28125" style="66" customWidth="1"/>
    <col min="10" max="11" width="9.140625" style="66" customWidth="1"/>
    <col min="12" max="12" width="11.8515625" style="66" customWidth="1"/>
    <col min="13" max="14" width="9.140625" style="66" customWidth="1"/>
    <col min="15" max="15" width="11.7109375" style="66" customWidth="1"/>
    <col min="16" max="16384" width="9.140625" style="66" customWidth="1"/>
  </cols>
  <sheetData>
    <row r="1" spans="1:9" ht="22.5" customHeight="1" thickBot="1">
      <c r="A1" s="437" t="s">
        <v>241</v>
      </c>
      <c r="B1" s="438"/>
      <c r="C1" s="438"/>
      <c r="D1" s="438"/>
      <c r="E1" s="438"/>
      <c r="F1" s="438"/>
      <c r="G1" s="438"/>
      <c r="H1" s="438"/>
      <c r="I1" s="439"/>
    </row>
    <row r="2" spans="1:9" ht="14.25" customHeight="1" thickBot="1">
      <c r="A2" s="435" t="s">
        <v>202</v>
      </c>
      <c r="B2" s="430" t="s">
        <v>50</v>
      </c>
      <c r="C2" s="431"/>
      <c r="D2" s="431"/>
      <c r="E2" s="434"/>
      <c r="F2" s="431" t="s">
        <v>49</v>
      </c>
      <c r="G2" s="431"/>
      <c r="H2" s="431"/>
      <c r="I2" s="434"/>
    </row>
    <row r="3" spans="1:9" s="128" customFormat="1" ht="33.75" customHeight="1" thickBot="1">
      <c r="A3" s="436"/>
      <c r="B3" s="86" t="s">
        <v>48</v>
      </c>
      <c r="C3" s="213" t="s">
        <v>45</v>
      </c>
      <c r="D3" s="86" t="s">
        <v>47</v>
      </c>
      <c r="E3" s="129" t="s">
        <v>43</v>
      </c>
      <c r="F3" s="86" t="s">
        <v>46</v>
      </c>
      <c r="G3" s="213" t="s">
        <v>45</v>
      </c>
      <c r="H3" s="86" t="s">
        <v>44</v>
      </c>
      <c r="I3" s="129" t="s">
        <v>43</v>
      </c>
    </row>
    <row r="4" spans="1:9" s="68" customFormat="1" ht="15.75" customHeight="1">
      <c r="A4" s="127" t="s">
        <v>42</v>
      </c>
      <c r="B4" s="80">
        <f>B5+B14+B25+B32+B38+B43</f>
        <v>36350.60699999999</v>
      </c>
      <c r="C4" s="212">
        <f aca="true" t="shared" si="0" ref="C4:C43">(B4/$B$4)</f>
        <v>1</v>
      </c>
      <c r="D4" s="211">
        <f>D5+D14+D25+D32+D38+D43</f>
        <v>42706.52700000001</v>
      </c>
      <c r="E4" s="125">
        <f aca="true" t="shared" si="1" ref="E4:E43">(B4/D4-1)</f>
        <v>-0.148827836082293</v>
      </c>
      <c r="F4" s="126">
        <f>F5+F14+F25+F32+F38+F43</f>
        <v>36350.60699999999</v>
      </c>
      <c r="G4" s="212">
        <f aca="true" t="shared" si="2" ref="G4:G43">(F4/$F$4)</f>
        <v>1</v>
      </c>
      <c r="H4" s="211">
        <f>H5+H14+H25+H32+H38+H43</f>
        <v>42706.52700000001</v>
      </c>
      <c r="I4" s="125">
        <f aca="true" t="shared" si="3" ref="I4:I43">(F4/H4-1)</f>
        <v>-0.148827836082293</v>
      </c>
    </row>
    <row r="5" spans="1:15" s="68" customFormat="1" ht="15.75" customHeight="1">
      <c r="A5" s="210" t="s">
        <v>201</v>
      </c>
      <c r="B5" s="209">
        <f>SUM(B6:B13)</f>
        <v>23012.93999999999</v>
      </c>
      <c r="C5" s="208">
        <f t="shared" si="0"/>
        <v>0.6330826882753292</v>
      </c>
      <c r="D5" s="207">
        <f>SUM(D6:D13)</f>
        <v>25790.165000000005</v>
      </c>
      <c r="E5" s="206">
        <f t="shared" si="1"/>
        <v>-0.10768542969771666</v>
      </c>
      <c r="F5" s="209">
        <f>SUM(F6:F13)</f>
        <v>23012.93999999999</v>
      </c>
      <c r="G5" s="208">
        <f t="shared" si="2"/>
        <v>0.6330826882753292</v>
      </c>
      <c r="H5" s="207">
        <f>SUM(H6:H13)</f>
        <v>25790.165000000005</v>
      </c>
      <c r="I5" s="206">
        <f t="shared" si="3"/>
        <v>-0.10768542969771666</v>
      </c>
      <c r="L5" s="205"/>
      <c r="M5" s="205"/>
      <c r="N5" s="205"/>
      <c r="O5" s="205"/>
    </row>
    <row r="6" spans="1:10" ht="15.75" customHeight="1">
      <c r="A6" s="148" t="s">
        <v>200</v>
      </c>
      <c r="B6" s="173">
        <v>16497.328999999998</v>
      </c>
      <c r="C6" s="147">
        <f t="shared" si="0"/>
        <v>0.4538391614753504</v>
      </c>
      <c r="D6" s="172">
        <v>19327.054</v>
      </c>
      <c r="E6" s="143">
        <f t="shared" si="1"/>
        <v>-0.14641264002263366</v>
      </c>
      <c r="F6" s="192">
        <v>16497.328999999998</v>
      </c>
      <c r="G6" s="147">
        <f t="shared" si="2"/>
        <v>0.4538391614753504</v>
      </c>
      <c r="H6" s="172">
        <v>19327.054</v>
      </c>
      <c r="I6" s="143">
        <f t="shared" si="3"/>
        <v>-0.14641264002263366</v>
      </c>
      <c r="J6" s="136"/>
    </row>
    <row r="7" spans="1:10" ht="15.75" customHeight="1">
      <c r="A7" s="148" t="s">
        <v>199</v>
      </c>
      <c r="B7" s="173">
        <v>4245.8949999999995</v>
      </c>
      <c r="C7" s="147">
        <f t="shared" si="0"/>
        <v>0.11680396423641566</v>
      </c>
      <c r="D7" s="172">
        <v>4131.291</v>
      </c>
      <c r="E7" s="143">
        <f t="shared" si="1"/>
        <v>0.027740481123212923</v>
      </c>
      <c r="F7" s="192">
        <v>4245.8949999999995</v>
      </c>
      <c r="G7" s="147">
        <f t="shared" si="2"/>
        <v>0.11680396423641566</v>
      </c>
      <c r="H7" s="172">
        <v>4131.291</v>
      </c>
      <c r="I7" s="143">
        <f t="shared" si="3"/>
        <v>0.027740481123212923</v>
      </c>
      <c r="J7" s="136"/>
    </row>
    <row r="8" spans="1:10" ht="15.75" customHeight="1">
      <c r="A8" s="148" t="s">
        <v>196</v>
      </c>
      <c r="B8" s="173">
        <v>641.655</v>
      </c>
      <c r="C8" s="147">
        <f t="shared" si="0"/>
        <v>0.017651837285688247</v>
      </c>
      <c r="D8" s="172">
        <v>894.317</v>
      </c>
      <c r="E8" s="143">
        <f t="shared" si="1"/>
        <v>-0.2825195093015117</v>
      </c>
      <c r="F8" s="192">
        <v>641.655</v>
      </c>
      <c r="G8" s="147">
        <f t="shared" si="2"/>
        <v>0.017651837285688247</v>
      </c>
      <c r="H8" s="172">
        <v>894.317</v>
      </c>
      <c r="I8" s="143">
        <f t="shared" si="3"/>
        <v>-0.2825195093015117</v>
      </c>
      <c r="J8" s="136"/>
    </row>
    <row r="9" spans="1:10" ht="15.75" customHeight="1">
      <c r="A9" s="148" t="s">
        <v>193</v>
      </c>
      <c r="B9" s="173">
        <v>356.38699999999994</v>
      </c>
      <c r="C9" s="147">
        <f t="shared" si="0"/>
        <v>0.00980415540241185</v>
      </c>
      <c r="D9" s="172">
        <v>274.365</v>
      </c>
      <c r="E9" s="143">
        <f t="shared" si="1"/>
        <v>0.2989521258177972</v>
      </c>
      <c r="F9" s="192">
        <v>356.38699999999994</v>
      </c>
      <c r="G9" s="147">
        <f t="shared" si="2"/>
        <v>0.00980415540241185</v>
      </c>
      <c r="H9" s="172">
        <v>274.365</v>
      </c>
      <c r="I9" s="143">
        <f t="shared" si="3"/>
        <v>0.2989521258177972</v>
      </c>
      <c r="J9" s="136"/>
    </row>
    <row r="10" spans="1:10" ht="15.75" customHeight="1">
      <c r="A10" s="148" t="s">
        <v>198</v>
      </c>
      <c r="B10" s="173">
        <v>142.065</v>
      </c>
      <c r="C10" s="147">
        <f t="shared" si="0"/>
        <v>0.0039081878330119784</v>
      </c>
      <c r="D10" s="172">
        <v>174.469</v>
      </c>
      <c r="E10" s="143">
        <f t="shared" si="1"/>
        <v>-0.18572926995626726</v>
      </c>
      <c r="F10" s="192">
        <v>142.065</v>
      </c>
      <c r="G10" s="147">
        <f t="shared" si="2"/>
        <v>0.0039081878330119784</v>
      </c>
      <c r="H10" s="172">
        <v>174.469</v>
      </c>
      <c r="I10" s="143">
        <f t="shared" si="3"/>
        <v>-0.18572926995626726</v>
      </c>
      <c r="J10" s="136"/>
    </row>
    <row r="11" spans="1:10" ht="15.75" customHeight="1">
      <c r="A11" s="148" t="s">
        <v>191</v>
      </c>
      <c r="B11" s="173">
        <v>112.673</v>
      </c>
      <c r="C11" s="147">
        <f t="shared" si="0"/>
        <v>0.0030996181164182493</v>
      </c>
      <c r="D11" s="172">
        <v>148.69</v>
      </c>
      <c r="E11" s="143">
        <f t="shared" si="1"/>
        <v>-0.24222879817069065</v>
      </c>
      <c r="F11" s="192">
        <v>112.673</v>
      </c>
      <c r="G11" s="147">
        <f t="shared" si="2"/>
        <v>0.0030996181164182493</v>
      </c>
      <c r="H11" s="172">
        <v>148.69</v>
      </c>
      <c r="I11" s="143">
        <f t="shared" si="3"/>
        <v>-0.24222879817069065</v>
      </c>
      <c r="J11" s="136"/>
    </row>
    <row r="12" spans="1:10" ht="15.75" customHeight="1">
      <c r="A12" s="148" t="s">
        <v>197</v>
      </c>
      <c r="B12" s="173">
        <v>34.889</v>
      </c>
      <c r="C12" s="147">
        <f t="shared" si="0"/>
        <v>0.0009597914004572197</v>
      </c>
      <c r="D12" s="172">
        <v>95.025</v>
      </c>
      <c r="E12" s="143">
        <f t="shared" si="1"/>
        <v>-0.6328439884240988</v>
      </c>
      <c r="F12" s="192">
        <v>34.889</v>
      </c>
      <c r="G12" s="147">
        <f t="shared" si="2"/>
        <v>0.0009597914004572197</v>
      </c>
      <c r="H12" s="172">
        <v>95.025</v>
      </c>
      <c r="I12" s="143">
        <f t="shared" si="3"/>
        <v>-0.6328439884240988</v>
      </c>
      <c r="J12" s="136"/>
    </row>
    <row r="13" spans="1:10" ht="15.75" customHeight="1" thickBot="1">
      <c r="A13" s="148" t="s">
        <v>103</v>
      </c>
      <c r="B13" s="173">
        <v>982.0469999999999</v>
      </c>
      <c r="C13" s="147">
        <f t="shared" si="0"/>
        <v>0.027015972525575714</v>
      </c>
      <c r="D13" s="172">
        <v>744.954</v>
      </c>
      <c r="E13" s="143">
        <f t="shared" si="1"/>
        <v>0.3182652888634734</v>
      </c>
      <c r="F13" s="192">
        <v>982.0469999999999</v>
      </c>
      <c r="G13" s="147">
        <f t="shared" si="2"/>
        <v>0.027015972525575714</v>
      </c>
      <c r="H13" s="172">
        <v>744.954</v>
      </c>
      <c r="I13" s="143">
        <f t="shared" si="3"/>
        <v>0.3182652888634734</v>
      </c>
      <c r="J13" s="136"/>
    </row>
    <row r="14" spans="1:10" ht="15.75" customHeight="1">
      <c r="A14" s="198" t="s">
        <v>190</v>
      </c>
      <c r="B14" s="197">
        <f>SUM(B15:B24)</f>
        <v>5843.092</v>
      </c>
      <c r="C14" s="202">
        <f t="shared" si="0"/>
        <v>0.16074262528821048</v>
      </c>
      <c r="D14" s="201">
        <f>SUM(D15:D24)</f>
        <v>6879.467</v>
      </c>
      <c r="E14" s="193">
        <f t="shared" si="1"/>
        <v>-0.15064757197032852</v>
      </c>
      <c r="F14" s="197">
        <f>SUM(F15:F24)</f>
        <v>5843.092</v>
      </c>
      <c r="G14" s="195">
        <f t="shared" si="2"/>
        <v>0.16074262528821048</v>
      </c>
      <c r="H14" s="196">
        <f>SUM(H15:H24)</f>
        <v>6879.467</v>
      </c>
      <c r="I14" s="193">
        <f t="shared" si="3"/>
        <v>-0.15064757197032852</v>
      </c>
      <c r="J14" s="136"/>
    </row>
    <row r="15" spans="1:10" ht="15.75" customHeight="1">
      <c r="A15" s="200" t="s">
        <v>188</v>
      </c>
      <c r="B15" s="122">
        <v>1428.306</v>
      </c>
      <c r="C15" s="147">
        <f t="shared" si="0"/>
        <v>0.03929249379522055</v>
      </c>
      <c r="D15" s="199">
        <v>1713.4500000000003</v>
      </c>
      <c r="E15" s="143">
        <f t="shared" si="1"/>
        <v>-0.16641512737459518</v>
      </c>
      <c r="F15" s="121">
        <v>1428.306</v>
      </c>
      <c r="G15" s="147">
        <f t="shared" si="2"/>
        <v>0.03929249379522055</v>
      </c>
      <c r="H15" s="199">
        <v>1713.4500000000003</v>
      </c>
      <c r="I15" s="120">
        <f t="shared" si="3"/>
        <v>-0.16641512737459518</v>
      </c>
      <c r="J15" s="136"/>
    </row>
    <row r="16" spans="1:10" ht="15.75" customHeight="1">
      <c r="A16" s="200" t="s">
        <v>187</v>
      </c>
      <c r="B16" s="122">
        <v>1074.942</v>
      </c>
      <c r="C16" s="147">
        <f t="shared" si="0"/>
        <v>0.029571500690483664</v>
      </c>
      <c r="D16" s="199">
        <v>1057.454</v>
      </c>
      <c r="E16" s="143">
        <f t="shared" si="1"/>
        <v>0.016537835215527208</v>
      </c>
      <c r="F16" s="121">
        <v>1074.942</v>
      </c>
      <c r="G16" s="147">
        <f t="shared" si="2"/>
        <v>0.029571500690483664</v>
      </c>
      <c r="H16" s="199">
        <v>1057.454</v>
      </c>
      <c r="I16" s="120">
        <f t="shared" si="3"/>
        <v>0.016537835215527208</v>
      </c>
      <c r="J16" s="136"/>
    </row>
    <row r="17" spans="1:10" ht="15.75" customHeight="1">
      <c r="A17" s="200" t="s">
        <v>189</v>
      </c>
      <c r="B17" s="122">
        <v>808.966</v>
      </c>
      <c r="C17" s="147">
        <f t="shared" si="0"/>
        <v>0.02225453896822136</v>
      </c>
      <c r="D17" s="199">
        <v>1095.127</v>
      </c>
      <c r="E17" s="143">
        <f t="shared" si="1"/>
        <v>-0.2613039400909666</v>
      </c>
      <c r="F17" s="121">
        <v>808.966</v>
      </c>
      <c r="G17" s="147">
        <f t="shared" si="2"/>
        <v>0.02225453896822136</v>
      </c>
      <c r="H17" s="199">
        <v>1095.127</v>
      </c>
      <c r="I17" s="120">
        <f t="shared" si="3"/>
        <v>-0.2613039400909666</v>
      </c>
      <c r="J17" s="136"/>
    </row>
    <row r="18" spans="1:10" ht="15.75" customHeight="1">
      <c r="A18" s="200" t="s">
        <v>181</v>
      </c>
      <c r="B18" s="122">
        <v>595.169</v>
      </c>
      <c r="C18" s="147">
        <f t="shared" si="0"/>
        <v>0.01637301407374023</v>
      </c>
      <c r="D18" s="199">
        <v>631.326</v>
      </c>
      <c r="E18" s="143">
        <f t="shared" si="1"/>
        <v>-0.05727152057732465</v>
      </c>
      <c r="F18" s="121">
        <v>595.169</v>
      </c>
      <c r="G18" s="147">
        <f t="shared" si="2"/>
        <v>0.01637301407374023</v>
      </c>
      <c r="H18" s="199">
        <v>631.326</v>
      </c>
      <c r="I18" s="120">
        <f t="shared" si="3"/>
        <v>-0.05727152057732465</v>
      </c>
      <c r="J18" s="136"/>
    </row>
    <row r="19" spans="1:10" ht="15.75" customHeight="1">
      <c r="A19" s="200" t="s">
        <v>240</v>
      </c>
      <c r="B19" s="122">
        <v>421.22299999999996</v>
      </c>
      <c r="C19" s="147">
        <f t="shared" si="0"/>
        <v>0.011587784490091185</v>
      </c>
      <c r="D19" s="199">
        <v>745.5519999999999</v>
      </c>
      <c r="E19" s="143">
        <f t="shared" si="1"/>
        <v>-0.43501861707835265</v>
      </c>
      <c r="F19" s="121">
        <v>421.22299999999996</v>
      </c>
      <c r="G19" s="147">
        <f t="shared" si="2"/>
        <v>0.011587784490091185</v>
      </c>
      <c r="H19" s="199">
        <v>745.5519999999999</v>
      </c>
      <c r="I19" s="120">
        <f t="shared" si="3"/>
        <v>-0.43501861707835265</v>
      </c>
      <c r="J19" s="136"/>
    </row>
    <row r="20" spans="1:10" ht="15.75" customHeight="1">
      <c r="A20" s="200" t="s">
        <v>184</v>
      </c>
      <c r="B20" s="122">
        <v>377.28</v>
      </c>
      <c r="C20" s="147">
        <f t="shared" si="0"/>
        <v>0.010378918844463864</v>
      </c>
      <c r="D20" s="199">
        <v>299.304</v>
      </c>
      <c r="E20" s="143">
        <f t="shared" si="1"/>
        <v>0.26052441664662007</v>
      </c>
      <c r="F20" s="121">
        <v>377.28</v>
      </c>
      <c r="G20" s="147">
        <f t="shared" si="2"/>
        <v>0.010378918844463864</v>
      </c>
      <c r="H20" s="199">
        <v>299.304</v>
      </c>
      <c r="I20" s="120">
        <f t="shared" si="3"/>
        <v>0.26052441664662007</v>
      </c>
      <c r="J20" s="136"/>
    </row>
    <row r="21" spans="1:10" ht="15.75" customHeight="1">
      <c r="A21" s="200" t="s">
        <v>186</v>
      </c>
      <c r="B21" s="122">
        <v>345.717</v>
      </c>
      <c r="C21" s="147">
        <f t="shared" si="0"/>
        <v>0.00951062522834901</v>
      </c>
      <c r="D21" s="199">
        <v>337.05499999999995</v>
      </c>
      <c r="E21" s="143">
        <f t="shared" si="1"/>
        <v>0.025699069884737025</v>
      </c>
      <c r="F21" s="121">
        <v>345.717</v>
      </c>
      <c r="G21" s="147">
        <f t="shared" si="2"/>
        <v>0.00951062522834901</v>
      </c>
      <c r="H21" s="199">
        <v>337.05499999999995</v>
      </c>
      <c r="I21" s="120">
        <f t="shared" si="3"/>
        <v>0.025699069884737025</v>
      </c>
      <c r="J21" s="136"/>
    </row>
    <row r="22" spans="1:10" ht="15.75" customHeight="1">
      <c r="A22" s="200" t="s">
        <v>183</v>
      </c>
      <c r="B22" s="122">
        <v>326.42900000000003</v>
      </c>
      <c r="C22" s="147">
        <f t="shared" si="0"/>
        <v>0.00898001510676287</v>
      </c>
      <c r="D22" s="199">
        <v>370.722</v>
      </c>
      <c r="E22" s="143">
        <f t="shared" si="1"/>
        <v>-0.11947766790209358</v>
      </c>
      <c r="F22" s="121">
        <v>326.42900000000003</v>
      </c>
      <c r="G22" s="147">
        <f t="shared" si="2"/>
        <v>0.00898001510676287</v>
      </c>
      <c r="H22" s="199">
        <v>370.722</v>
      </c>
      <c r="I22" s="120">
        <f t="shared" si="3"/>
        <v>-0.11947766790209358</v>
      </c>
      <c r="J22" s="136"/>
    </row>
    <row r="23" spans="1:10" ht="15.75" customHeight="1">
      <c r="A23" s="200" t="s">
        <v>185</v>
      </c>
      <c r="B23" s="122">
        <v>188.19199999999998</v>
      </c>
      <c r="C23" s="147">
        <f t="shared" si="0"/>
        <v>0.005177135006301271</v>
      </c>
      <c r="D23" s="199">
        <v>229.06300000000002</v>
      </c>
      <c r="E23" s="143">
        <f t="shared" si="1"/>
        <v>-0.17842689565752667</v>
      </c>
      <c r="F23" s="121">
        <v>188.19199999999998</v>
      </c>
      <c r="G23" s="147">
        <f t="shared" si="2"/>
        <v>0.005177135006301271</v>
      </c>
      <c r="H23" s="199">
        <v>229.06300000000002</v>
      </c>
      <c r="I23" s="120">
        <f t="shared" si="3"/>
        <v>-0.17842689565752667</v>
      </c>
      <c r="J23" s="136"/>
    </row>
    <row r="24" spans="1:10" ht="15.75" customHeight="1" thickBot="1">
      <c r="A24" s="200" t="s">
        <v>103</v>
      </c>
      <c r="B24" s="122">
        <v>276.868</v>
      </c>
      <c r="C24" s="147">
        <f t="shared" si="0"/>
        <v>0.007616599084576499</v>
      </c>
      <c r="D24" s="199">
        <v>400.414</v>
      </c>
      <c r="E24" s="143">
        <f t="shared" si="1"/>
        <v>-0.30854565524681954</v>
      </c>
      <c r="F24" s="121">
        <v>276.868</v>
      </c>
      <c r="G24" s="147">
        <f t="shared" si="2"/>
        <v>0.007616599084576499</v>
      </c>
      <c r="H24" s="199">
        <v>400.414</v>
      </c>
      <c r="I24" s="120">
        <f t="shared" si="3"/>
        <v>-0.30854565524681954</v>
      </c>
      <c r="J24" s="136"/>
    </row>
    <row r="25" spans="1:10" ht="15.75" customHeight="1">
      <c r="A25" s="198" t="s">
        <v>178</v>
      </c>
      <c r="B25" s="197">
        <f>SUM(B26:B31)</f>
        <v>2665.768</v>
      </c>
      <c r="C25" s="195">
        <f t="shared" si="0"/>
        <v>0.07333489644340742</v>
      </c>
      <c r="D25" s="194">
        <f>SUM(D26:D31)</f>
        <v>3558.0739999999996</v>
      </c>
      <c r="E25" s="193">
        <f t="shared" si="1"/>
        <v>-0.25078342946211907</v>
      </c>
      <c r="F25" s="196">
        <f>SUM(F26:F31)</f>
        <v>2665.768</v>
      </c>
      <c r="G25" s="195">
        <f t="shared" si="2"/>
        <v>0.07333489644340742</v>
      </c>
      <c r="H25" s="194">
        <f>SUM(H26:H31)</f>
        <v>3558.0739999999996</v>
      </c>
      <c r="I25" s="193">
        <f t="shared" si="3"/>
        <v>-0.25078342946211907</v>
      </c>
      <c r="J25" s="136"/>
    </row>
    <row r="26" spans="1:10" ht="15.75" customHeight="1">
      <c r="A26" s="148" t="s">
        <v>239</v>
      </c>
      <c r="B26" s="173">
        <v>1228.38</v>
      </c>
      <c r="C26" s="147">
        <f t="shared" si="0"/>
        <v>0.03379255812702111</v>
      </c>
      <c r="D26" s="172">
        <v>1739.7250000000001</v>
      </c>
      <c r="E26" s="143">
        <f t="shared" si="1"/>
        <v>-0.29392289011194295</v>
      </c>
      <c r="F26" s="192">
        <v>1228.38</v>
      </c>
      <c r="G26" s="147">
        <f t="shared" si="2"/>
        <v>0.03379255812702111</v>
      </c>
      <c r="H26" s="172">
        <v>1739.7250000000001</v>
      </c>
      <c r="I26" s="143">
        <f t="shared" si="3"/>
        <v>-0.29392289011194295</v>
      </c>
      <c r="J26" s="136"/>
    </row>
    <row r="27" spans="1:10" ht="15.75" customHeight="1">
      <c r="A27" s="148" t="s">
        <v>177</v>
      </c>
      <c r="B27" s="173">
        <v>480.28899999999993</v>
      </c>
      <c r="C27" s="147">
        <f t="shared" si="0"/>
        <v>0.01321268170294928</v>
      </c>
      <c r="D27" s="172">
        <v>637.297</v>
      </c>
      <c r="E27" s="143">
        <f t="shared" si="1"/>
        <v>-0.24636550933081447</v>
      </c>
      <c r="F27" s="192">
        <v>480.28899999999993</v>
      </c>
      <c r="G27" s="147">
        <f t="shared" si="2"/>
        <v>0.01321268170294928</v>
      </c>
      <c r="H27" s="172">
        <v>637.297</v>
      </c>
      <c r="I27" s="143">
        <f t="shared" si="3"/>
        <v>-0.24636550933081447</v>
      </c>
      <c r="J27" s="136"/>
    </row>
    <row r="28" spans="1:10" ht="15.75" customHeight="1">
      <c r="A28" s="148" t="s">
        <v>238</v>
      </c>
      <c r="B28" s="173">
        <v>301.167</v>
      </c>
      <c r="C28" s="147">
        <f t="shared" si="0"/>
        <v>0.008285061099529922</v>
      </c>
      <c r="D28" s="172">
        <v>330.781</v>
      </c>
      <c r="E28" s="143">
        <f t="shared" si="1"/>
        <v>-0.08952751216061394</v>
      </c>
      <c r="F28" s="192">
        <v>301.167</v>
      </c>
      <c r="G28" s="147">
        <f t="shared" si="2"/>
        <v>0.008285061099529922</v>
      </c>
      <c r="H28" s="172">
        <v>330.781</v>
      </c>
      <c r="I28" s="143">
        <f t="shared" si="3"/>
        <v>-0.08952751216061394</v>
      </c>
      <c r="J28" s="136"/>
    </row>
    <row r="29" spans="1:10" ht="15.75" customHeight="1">
      <c r="A29" s="148" t="s">
        <v>176</v>
      </c>
      <c r="B29" s="173">
        <v>198.494</v>
      </c>
      <c r="C29" s="147">
        <f t="shared" si="0"/>
        <v>0.005460541552992501</v>
      </c>
      <c r="D29" s="172">
        <v>275.96</v>
      </c>
      <c r="E29" s="143">
        <f t="shared" si="1"/>
        <v>-0.280714596318307</v>
      </c>
      <c r="F29" s="192">
        <v>198.494</v>
      </c>
      <c r="G29" s="147">
        <f t="shared" si="2"/>
        <v>0.005460541552992501</v>
      </c>
      <c r="H29" s="172">
        <v>275.96</v>
      </c>
      <c r="I29" s="143">
        <f t="shared" si="3"/>
        <v>-0.280714596318307</v>
      </c>
      <c r="J29" s="136"/>
    </row>
    <row r="30" spans="1:10" ht="15.75" customHeight="1">
      <c r="A30" s="148" t="s">
        <v>175</v>
      </c>
      <c r="B30" s="173">
        <v>26.792</v>
      </c>
      <c r="C30" s="147">
        <f t="shared" si="0"/>
        <v>0.0007370440884247135</v>
      </c>
      <c r="D30" s="172">
        <v>16.265</v>
      </c>
      <c r="E30" s="143">
        <f t="shared" si="1"/>
        <v>0.647217952659084</v>
      </c>
      <c r="F30" s="192">
        <v>26.792</v>
      </c>
      <c r="G30" s="147">
        <f t="shared" si="2"/>
        <v>0.0007370440884247135</v>
      </c>
      <c r="H30" s="172">
        <v>16.265</v>
      </c>
      <c r="I30" s="143">
        <f t="shared" si="3"/>
        <v>0.647217952659084</v>
      </c>
      <c r="J30" s="136"/>
    </row>
    <row r="31" spans="1:10" ht="15.75" customHeight="1" thickBot="1">
      <c r="A31" s="148" t="s">
        <v>103</v>
      </c>
      <c r="B31" s="173">
        <v>430.646</v>
      </c>
      <c r="C31" s="147">
        <f t="shared" si="0"/>
        <v>0.011847009872489891</v>
      </c>
      <c r="D31" s="172">
        <v>558.046</v>
      </c>
      <c r="E31" s="143">
        <f t="shared" si="1"/>
        <v>-0.22829659203721564</v>
      </c>
      <c r="F31" s="192">
        <v>430.646</v>
      </c>
      <c r="G31" s="147">
        <f t="shared" si="2"/>
        <v>0.011847009872489891</v>
      </c>
      <c r="H31" s="172">
        <v>558.046</v>
      </c>
      <c r="I31" s="143">
        <f t="shared" si="3"/>
        <v>-0.22829659203721564</v>
      </c>
      <c r="J31" s="136"/>
    </row>
    <row r="32" spans="1:10" ht="15.75" customHeight="1">
      <c r="A32" s="198" t="s">
        <v>171</v>
      </c>
      <c r="B32" s="197">
        <f>SUM(B33:B37)</f>
        <v>2982.51</v>
      </c>
      <c r="C32" s="195">
        <f t="shared" si="0"/>
        <v>0.08204842356552673</v>
      </c>
      <c r="D32" s="194">
        <f>SUM(D33:D37)</f>
        <v>3530.614</v>
      </c>
      <c r="E32" s="193">
        <f t="shared" si="1"/>
        <v>-0.15524325230682245</v>
      </c>
      <c r="F32" s="196">
        <f>SUM(F33:F37)</f>
        <v>2982.51</v>
      </c>
      <c r="G32" s="195">
        <f t="shared" si="2"/>
        <v>0.08204842356552673</v>
      </c>
      <c r="H32" s="194">
        <f>SUM(H33:H37)</f>
        <v>3530.614</v>
      </c>
      <c r="I32" s="193">
        <f t="shared" si="3"/>
        <v>-0.15524325230682245</v>
      </c>
      <c r="J32" s="136"/>
    </row>
    <row r="33" spans="1:10" ht="15.75" customHeight="1">
      <c r="A33" s="148" t="s">
        <v>170</v>
      </c>
      <c r="B33" s="173">
        <v>1383.0639999999999</v>
      </c>
      <c r="C33" s="147">
        <f t="shared" si="0"/>
        <v>0.0380478928453657</v>
      </c>
      <c r="D33" s="172">
        <v>1746.959</v>
      </c>
      <c r="E33" s="143">
        <f t="shared" si="1"/>
        <v>-0.20830196930780875</v>
      </c>
      <c r="F33" s="192">
        <v>1383.0639999999999</v>
      </c>
      <c r="G33" s="147">
        <f t="shared" si="2"/>
        <v>0.0380478928453657</v>
      </c>
      <c r="H33" s="172">
        <v>1746.959</v>
      </c>
      <c r="I33" s="143">
        <f t="shared" si="3"/>
        <v>-0.20830196930780875</v>
      </c>
      <c r="J33" s="136"/>
    </row>
    <row r="34" spans="1:10" ht="15.75" customHeight="1">
      <c r="A34" s="148" t="s">
        <v>168</v>
      </c>
      <c r="B34" s="173">
        <v>1176.109</v>
      </c>
      <c r="C34" s="147">
        <f t="shared" si="0"/>
        <v>0.032354590392397034</v>
      </c>
      <c r="D34" s="172">
        <v>1110.338</v>
      </c>
      <c r="E34" s="143">
        <f t="shared" si="1"/>
        <v>0.059235115793569104</v>
      </c>
      <c r="F34" s="192">
        <v>1176.109</v>
      </c>
      <c r="G34" s="147">
        <f t="shared" si="2"/>
        <v>0.032354590392397034</v>
      </c>
      <c r="H34" s="172">
        <v>1110.338</v>
      </c>
      <c r="I34" s="143">
        <f t="shared" si="3"/>
        <v>0.059235115793569104</v>
      </c>
      <c r="J34" s="136"/>
    </row>
    <row r="35" spans="1:10" ht="15.75" customHeight="1">
      <c r="A35" s="148" t="s">
        <v>166</v>
      </c>
      <c r="B35" s="173">
        <v>80.92899999999999</v>
      </c>
      <c r="C35" s="147">
        <f t="shared" si="0"/>
        <v>0.00222634521618855</v>
      </c>
      <c r="D35" s="172">
        <v>112.9</v>
      </c>
      <c r="E35" s="143">
        <f t="shared" si="1"/>
        <v>-0.2831798051372898</v>
      </c>
      <c r="F35" s="192">
        <v>80.92899999999999</v>
      </c>
      <c r="G35" s="147">
        <f t="shared" si="2"/>
        <v>0.00222634521618855</v>
      </c>
      <c r="H35" s="172">
        <v>112.9</v>
      </c>
      <c r="I35" s="143">
        <f t="shared" si="3"/>
        <v>-0.2831798051372898</v>
      </c>
      <c r="J35" s="136"/>
    </row>
    <row r="36" spans="1:10" ht="15.75" customHeight="1">
      <c r="A36" s="148" t="s">
        <v>169</v>
      </c>
      <c r="B36" s="173">
        <v>80.175</v>
      </c>
      <c r="C36" s="147">
        <f t="shared" si="0"/>
        <v>0.0022056027840195356</v>
      </c>
      <c r="D36" s="172">
        <v>79.97800000000001</v>
      </c>
      <c r="E36" s="143">
        <f t="shared" si="1"/>
        <v>0.0024631773737775475</v>
      </c>
      <c r="F36" s="192">
        <v>80.175</v>
      </c>
      <c r="G36" s="147">
        <f t="shared" si="2"/>
        <v>0.0022056027840195356</v>
      </c>
      <c r="H36" s="172">
        <v>79.97800000000001</v>
      </c>
      <c r="I36" s="143">
        <f t="shared" si="3"/>
        <v>0.0024631773737775475</v>
      </c>
      <c r="J36" s="136"/>
    </row>
    <row r="37" spans="1:10" ht="15.75" customHeight="1" thickBot="1">
      <c r="A37" s="148" t="s">
        <v>103</v>
      </c>
      <c r="B37" s="173">
        <v>262.23299999999995</v>
      </c>
      <c r="C37" s="147">
        <f t="shared" si="0"/>
        <v>0.007213992327555907</v>
      </c>
      <c r="D37" s="172">
        <v>480.4389999999999</v>
      </c>
      <c r="E37" s="143">
        <f t="shared" si="1"/>
        <v>-0.45418044746575525</v>
      </c>
      <c r="F37" s="192">
        <v>262.23299999999995</v>
      </c>
      <c r="G37" s="147">
        <f t="shared" si="2"/>
        <v>0.007213992327555907</v>
      </c>
      <c r="H37" s="172">
        <v>480.4389999999999</v>
      </c>
      <c r="I37" s="143">
        <f t="shared" si="3"/>
        <v>-0.45418044746575525</v>
      </c>
      <c r="J37" s="136"/>
    </row>
    <row r="38" spans="1:10" ht="15.75" customHeight="1">
      <c r="A38" s="198" t="s">
        <v>163</v>
      </c>
      <c r="B38" s="197">
        <f>SUM(B39:B42)</f>
        <v>1803.767</v>
      </c>
      <c r="C38" s="195">
        <f t="shared" si="0"/>
        <v>0.049621372209823086</v>
      </c>
      <c r="D38" s="194">
        <f>SUM(D39:D42)</f>
        <v>2917.9739999999997</v>
      </c>
      <c r="E38" s="193">
        <f t="shared" si="1"/>
        <v>-0.3818426757743557</v>
      </c>
      <c r="F38" s="196">
        <f>SUM(F39:F42)</f>
        <v>1803.767</v>
      </c>
      <c r="G38" s="195">
        <f t="shared" si="2"/>
        <v>0.049621372209823086</v>
      </c>
      <c r="H38" s="194">
        <f>SUM(H39:H42)</f>
        <v>2917.9739999999997</v>
      </c>
      <c r="I38" s="193">
        <f t="shared" si="3"/>
        <v>-0.3818426757743557</v>
      </c>
      <c r="J38" s="136"/>
    </row>
    <row r="39" spans="1:10" ht="15.75" customHeight="1">
      <c r="A39" s="148" t="s">
        <v>160</v>
      </c>
      <c r="B39" s="173">
        <v>896.848</v>
      </c>
      <c r="C39" s="147">
        <f t="shared" si="0"/>
        <v>0.02467216022004805</v>
      </c>
      <c r="D39" s="172">
        <v>1951.924</v>
      </c>
      <c r="E39" s="143">
        <f t="shared" si="1"/>
        <v>-0.5405312911773205</v>
      </c>
      <c r="F39" s="192">
        <v>896.848</v>
      </c>
      <c r="G39" s="147">
        <f t="shared" si="2"/>
        <v>0.02467216022004805</v>
      </c>
      <c r="H39" s="144">
        <v>1951.924</v>
      </c>
      <c r="I39" s="143">
        <f t="shared" si="3"/>
        <v>-0.5405312911773205</v>
      </c>
      <c r="J39" s="136"/>
    </row>
    <row r="40" spans="1:10" ht="15.75" customHeight="1">
      <c r="A40" s="148" t="s">
        <v>161</v>
      </c>
      <c r="B40" s="173">
        <v>753.5559999999999</v>
      </c>
      <c r="C40" s="147">
        <f t="shared" si="0"/>
        <v>0.020730217792511694</v>
      </c>
      <c r="D40" s="172">
        <v>325.055</v>
      </c>
      <c r="E40" s="143">
        <f t="shared" si="1"/>
        <v>1.3182415283567392</v>
      </c>
      <c r="F40" s="192">
        <v>753.5559999999999</v>
      </c>
      <c r="G40" s="147">
        <f t="shared" si="2"/>
        <v>0.020730217792511694</v>
      </c>
      <c r="H40" s="144">
        <v>325.055</v>
      </c>
      <c r="I40" s="143">
        <f t="shared" si="3"/>
        <v>1.3182415283567392</v>
      </c>
      <c r="J40" s="136"/>
    </row>
    <row r="41" spans="1:10" ht="15.75" customHeight="1">
      <c r="A41" s="148" t="s">
        <v>162</v>
      </c>
      <c r="B41" s="173">
        <v>71.586</v>
      </c>
      <c r="C41" s="147">
        <f t="shared" si="0"/>
        <v>0.001969320622348893</v>
      </c>
      <c r="D41" s="172">
        <v>362.439</v>
      </c>
      <c r="E41" s="143">
        <f t="shared" si="1"/>
        <v>-0.8024881428323111</v>
      </c>
      <c r="F41" s="192">
        <v>71.586</v>
      </c>
      <c r="G41" s="147">
        <f t="shared" si="2"/>
        <v>0.001969320622348893</v>
      </c>
      <c r="H41" s="144">
        <v>362.439</v>
      </c>
      <c r="I41" s="143">
        <f t="shared" si="3"/>
        <v>-0.8024881428323111</v>
      </c>
      <c r="J41" s="136"/>
    </row>
    <row r="42" spans="1:10" ht="15.75" customHeight="1" thickBot="1">
      <c r="A42" s="148" t="s">
        <v>103</v>
      </c>
      <c r="B42" s="173">
        <v>81.777</v>
      </c>
      <c r="C42" s="147">
        <f t="shared" si="0"/>
        <v>0.0022496735749144444</v>
      </c>
      <c r="D42" s="172">
        <v>278.55600000000004</v>
      </c>
      <c r="E42" s="143">
        <f t="shared" si="1"/>
        <v>-0.7064252789385259</v>
      </c>
      <c r="F42" s="192">
        <v>81.777</v>
      </c>
      <c r="G42" s="147">
        <f t="shared" si="2"/>
        <v>0.0022496735749144444</v>
      </c>
      <c r="H42" s="144">
        <v>278.55600000000004</v>
      </c>
      <c r="I42" s="143">
        <f t="shared" si="3"/>
        <v>-0.7064252789385259</v>
      </c>
      <c r="J42" s="136"/>
    </row>
    <row r="43" spans="1:10" ht="15.75" customHeight="1" thickBot="1">
      <c r="A43" s="191" t="s">
        <v>157</v>
      </c>
      <c r="B43" s="190">
        <v>42.53</v>
      </c>
      <c r="C43" s="189">
        <f t="shared" si="0"/>
        <v>0.0011699942177031601</v>
      </c>
      <c r="D43" s="188">
        <v>30.233</v>
      </c>
      <c r="E43" s="187">
        <f t="shared" si="1"/>
        <v>0.4067409784010849</v>
      </c>
      <c r="F43" s="190">
        <v>42.53</v>
      </c>
      <c r="G43" s="189">
        <f t="shared" si="2"/>
        <v>0.0011699942177031601</v>
      </c>
      <c r="H43" s="188">
        <v>30.233</v>
      </c>
      <c r="I43" s="187">
        <f t="shared" si="3"/>
        <v>0.4067409784010849</v>
      </c>
      <c r="J43" s="136"/>
    </row>
    <row r="44" ht="15">
      <c r="A44" s="5" t="s">
        <v>237</v>
      </c>
    </row>
    <row r="45" ht="15">
      <c r="A45" s="5" t="s">
        <v>53</v>
      </c>
    </row>
  </sheetData>
  <sheetProtection/>
  <mergeCells count="4">
    <mergeCell ref="B2:E2"/>
    <mergeCell ref="F2:I2"/>
    <mergeCell ref="A2:A3"/>
    <mergeCell ref="A1:I1"/>
  </mergeCells>
  <conditionalFormatting sqref="G2:G3 C2:C3 I1:I65536 E1:E65536">
    <cfRule type="cellIs" priority="1" dxfId="0" operator="lessThan" stopIfTrue="1">
      <formula>0</formula>
    </cfRule>
  </conditionalFormatting>
  <printOptions/>
  <pageMargins left="0.23" right="0.24" top="0.26" bottom="0.2" header="0.25" footer="0.18"/>
  <pageSetup horizontalDpi="600" verticalDpi="6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8"/>
  <sheetViews>
    <sheetView zoomScale="85" zoomScaleNormal="85" zoomScalePageLayoutView="0" workbookViewId="0" topLeftCell="A1">
      <selection activeCell="A1" sqref="A1:Q1"/>
    </sheetView>
  </sheetViews>
  <sheetFormatPr defaultColWidth="9.140625" defaultRowHeight="15"/>
  <cols>
    <col min="1" max="1" width="25.28125" style="214" customWidth="1"/>
    <col min="2" max="2" width="8.421875" style="214" bestFit="1" customWidth="1"/>
    <col min="3" max="3" width="9.28125" style="214" bestFit="1" customWidth="1"/>
    <col min="4" max="4" width="8.421875" style="214" customWidth="1"/>
    <col min="5" max="5" width="10.8515625" style="214" bestFit="1" customWidth="1"/>
    <col min="6" max="6" width="8.421875" style="214" bestFit="1" customWidth="1"/>
    <col min="7" max="7" width="9.28125" style="214" bestFit="1" customWidth="1"/>
    <col min="8" max="8" width="8.421875" style="214" bestFit="1" customWidth="1"/>
    <col min="9" max="9" width="10.421875" style="214" bestFit="1" customWidth="1"/>
    <col min="10" max="10" width="10.421875" style="214" customWidth="1"/>
    <col min="11" max="11" width="9.8515625" style="214" customWidth="1"/>
    <col min="12" max="12" width="9.57421875" style="214" customWidth="1"/>
    <col min="13" max="13" width="10.8515625" style="214" bestFit="1" customWidth="1"/>
    <col min="14" max="14" width="9.57421875" style="214" customWidth="1"/>
    <col min="15" max="15" width="11.00390625" style="214" customWidth="1"/>
    <col min="16" max="16" width="10.421875" style="214" customWidth="1"/>
    <col min="17" max="17" width="10.421875" style="214" bestFit="1" customWidth="1"/>
    <col min="18" max="16384" width="9.140625" style="214" customWidth="1"/>
  </cols>
  <sheetData>
    <row r="1" spans="1:17" ht="30" customHeight="1" thickBot="1">
      <c r="A1" s="467" t="s">
        <v>246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9"/>
    </row>
    <row r="2" spans="1:17" ht="15.75" customHeight="1" thickBot="1">
      <c r="A2" s="470" t="s">
        <v>230</v>
      </c>
      <c r="B2" s="464" t="s">
        <v>50</v>
      </c>
      <c r="C2" s="465"/>
      <c r="D2" s="465"/>
      <c r="E2" s="465"/>
      <c r="F2" s="465"/>
      <c r="G2" s="465"/>
      <c r="H2" s="465"/>
      <c r="I2" s="466"/>
      <c r="J2" s="464" t="s">
        <v>49</v>
      </c>
      <c r="K2" s="465"/>
      <c r="L2" s="465"/>
      <c r="M2" s="465"/>
      <c r="N2" s="465"/>
      <c r="O2" s="465"/>
      <c r="P2" s="465"/>
      <c r="Q2" s="466"/>
    </row>
    <row r="3" spans="1:17" s="296" customFormat="1" ht="26.25" customHeight="1">
      <c r="A3" s="471"/>
      <c r="B3" s="481" t="s">
        <v>48</v>
      </c>
      <c r="C3" s="482"/>
      <c r="D3" s="482"/>
      <c r="E3" s="473" t="s">
        <v>45</v>
      </c>
      <c r="F3" s="481" t="s">
        <v>47</v>
      </c>
      <c r="G3" s="482"/>
      <c r="H3" s="482"/>
      <c r="I3" s="477" t="s">
        <v>43</v>
      </c>
      <c r="J3" s="483" t="s">
        <v>229</v>
      </c>
      <c r="K3" s="484"/>
      <c r="L3" s="484"/>
      <c r="M3" s="473" t="s">
        <v>45</v>
      </c>
      <c r="N3" s="483" t="s">
        <v>228</v>
      </c>
      <c r="O3" s="484"/>
      <c r="P3" s="484"/>
      <c r="Q3" s="473" t="s">
        <v>43</v>
      </c>
    </row>
    <row r="4" spans="1:17" s="249" customFormat="1" ht="15.75" thickBot="1">
      <c r="A4" s="472"/>
      <c r="B4" s="251" t="s">
        <v>23</v>
      </c>
      <c r="C4" s="250" t="s">
        <v>22</v>
      </c>
      <c r="D4" s="250" t="s">
        <v>21</v>
      </c>
      <c r="E4" s="474"/>
      <c r="F4" s="251" t="s">
        <v>23</v>
      </c>
      <c r="G4" s="250" t="s">
        <v>22</v>
      </c>
      <c r="H4" s="250" t="s">
        <v>21</v>
      </c>
      <c r="I4" s="478"/>
      <c r="J4" s="251" t="s">
        <v>23</v>
      </c>
      <c r="K4" s="250" t="s">
        <v>22</v>
      </c>
      <c r="L4" s="250" t="s">
        <v>21</v>
      </c>
      <c r="M4" s="474"/>
      <c r="N4" s="251" t="s">
        <v>23</v>
      </c>
      <c r="O4" s="250" t="s">
        <v>22</v>
      </c>
      <c r="P4" s="250" t="s">
        <v>21</v>
      </c>
      <c r="Q4" s="474"/>
    </row>
    <row r="5" spans="1:17" s="289" customFormat="1" ht="18" customHeight="1" thickBot="1">
      <c r="A5" s="295" t="s">
        <v>42</v>
      </c>
      <c r="B5" s="293">
        <f>B6+B10+B18+B25+B31+B36</f>
        <v>24869.584</v>
      </c>
      <c r="C5" s="292">
        <f>C6+C10+C18+C25+C31+C36</f>
        <v>11481.023</v>
      </c>
      <c r="D5" s="291">
        <f aca="true" t="shared" si="0" ref="D5:D36">C5+B5</f>
        <v>36350.606999999996</v>
      </c>
      <c r="E5" s="294">
        <f aca="true" t="shared" si="1" ref="E5:E36">D5/$D$5</f>
        <v>1</v>
      </c>
      <c r="F5" s="293">
        <f>F6+F10+F18+F25+F31+F36</f>
        <v>27736.968</v>
      </c>
      <c r="G5" s="292">
        <f>G6+G10+G18+G25+G31+G36</f>
        <v>14969.559</v>
      </c>
      <c r="H5" s="291">
        <f aca="true" t="shared" si="2" ref="H5:H36">G5+F5</f>
        <v>42706.527</v>
      </c>
      <c r="I5" s="290">
        <f aca="true" t="shared" si="3" ref="I5:I33">IF(ISERROR(D5/H5-1),"         /0",(D5/H5-1))</f>
        <v>-0.14882783608229266</v>
      </c>
      <c r="J5" s="293">
        <f>J6+J10+J18+J25+J31+J36</f>
        <v>24869.584</v>
      </c>
      <c r="K5" s="292">
        <f>K6+K10+K18+K25+K31+K36</f>
        <v>11481.023</v>
      </c>
      <c r="L5" s="291">
        <f aca="true" t="shared" si="4" ref="L5:L36">K5+J5</f>
        <v>36350.606999999996</v>
      </c>
      <c r="M5" s="294">
        <f aca="true" t="shared" si="5" ref="M5:M36">L5/$L$5</f>
        <v>1</v>
      </c>
      <c r="N5" s="293">
        <f>N6+N10+N18+N25+N31+N36</f>
        <v>27736.968</v>
      </c>
      <c r="O5" s="292">
        <f>O6+O10+O18+O25+O31+O36</f>
        <v>14969.559</v>
      </c>
      <c r="P5" s="291">
        <f aca="true" t="shared" si="6" ref="P5:P36">O5+N5</f>
        <v>42706.527</v>
      </c>
      <c r="Q5" s="290">
        <f aca="true" t="shared" si="7" ref="Q5:Q33">IF(ISERROR(L5/P5-1),"         /0",(L5/P5-1))</f>
        <v>-0.14882783608229266</v>
      </c>
    </row>
    <row r="6" spans="1:17" s="174" customFormat="1" ht="18" customHeight="1">
      <c r="A6" s="224" t="s">
        <v>227</v>
      </c>
      <c r="B6" s="167">
        <f>SUM(B7:B9)</f>
        <v>17211.256</v>
      </c>
      <c r="C6" s="165">
        <f>SUM(C7:C9)</f>
        <v>5801.684</v>
      </c>
      <c r="D6" s="165">
        <f t="shared" si="0"/>
        <v>23012.940000000002</v>
      </c>
      <c r="E6" s="164">
        <f t="shared" si="1"/>
        <v>0.6330826882753293</v>
      </c>
      <c r="F6" s="167">
        <f>SUM(F7:F9)</f>
        <v>18285.516</v>
      </c>
      <c r="G6" s="165">
        <f>SUM(G7:G9)</f>
        <v>7504.648999999999</v>
      </c>
      <c r="H6" s="165">
        <f t="shared" si="2"/>
        <v>25790.165</v>
      </c>
      <c r="I6" s="223">
        <f t="shared" si="3"/>
        <v>-0.1076854296977161</v>
      </c>
      <c r="J6" s="167">
        <f>SUM(J7:J9)</f>
        <v>17211.256</v>
      </c>
      <c r="K6" s="165">
        <f>SUM(K7:K9)</f>
        <v>5801.684</v>
      </c>
      <c r="L6" s="165">
        <f t="shared" si="4"/>
        <v>23012.940000000002</v>
      </c>
      <c r="M6" s="164">
        <f t="shared" si="5"/>
        <v>0.6330826882753293</v>
      </c>
      <c r="N6" s="167">
        <f>SUM(N7:N9)</f>
        <v>18285.516</v>
      </c>
      <c r="O6" s="165">
        <f>SUM(O7:O9)</f>
        <v>7504.648999999999</v>
      </c>
      <c r="P6" s="165">
        <f t="shared" si="6"/>
        <v>25790.165</v>
      </c>
      <c r="Q6" s="223">
        <f t="shared" si="7"/>
        <v>-0.1076854296977161</v>
      </c>
    </row>
    <row r="7" spans="1:17" ht="18" customHeight="1">
      <c r="A7" s="222" t="s">
        <v>226</v>
      </c>
      <c r="B7" s="221">
        <v>16960.773</v>
      </c>
      <c r="C7" s="219">
        <v>5504.3550000000005</v>
      </c>
      <c r="D7" s="219">
        <f t="shared" si="0"/>
        <v>22465.128</v>
      </c>
      <c r="E7" s="220">
        <f t="shared" si="1"/>
        <v>0.6180124584989737</v>
      </c>
      <c r="F7" s="221">
        <v>17990.387000000002</v>
      </c>
      <c r="G7" s="219">
        <v>7481.0689999999995</v>
      </c>
      <c r="H7" s="219">
        <f t="shared" si="2"/>
        <v>25471.456000000002</v>
      </c>
      <c r="I7" s="218">
        <f t="shared" si="3"/>
        <v>-0.11802733224202033</v>
      </c>
      <c r="J7" s="221">
        <v>16960.773</v>
      </c>
      <c r="K7" s="219">
        <v>5504.3550000000005</v>
      </c>
      <c r="L7" s="219">
        <f t="shared" si="4"/>
        <v>22465.128</v>
      </c>
      <c r="M7" s="220">
        <f t="shared" si="5"/>
        <v>0.6180124584989737</v>
      </c>
      <c r="N7" s="219">
        <v>17990.387000000002</v>
      </c>
      <c r="O7" s="219">
        <v>7481.0689999999995</v>
      </c>
      <c r="P7" s="219">
        <f t="shared" si="6"/>
        <v>25471.456000000002</v>
      </c>
      <c r="Q7" s="218">
        <f t="shared" si="7"/>
        <v>-0.11802733224202033</v>
      </c>
    </row>
    <row r="8" spans="1:17" ht="18" customHeight="1">
      <c r="A8" s="222" t="s">
        <v>224</v>
      </c>
      <c r="B8" s="221">
        <v>153.255</v>
      </c>
      <c r="C8" s="219">
        <v>279.848</v>
      </c>
      <c r="D8" s="219">
        <f t="shared" si="0"/>
        <v>433.103</v>
      </c>
      <c r="E8" s="220">
        <f t="shared" si="1"/>
        <v>0.011914601591109608</v>
      </c>
      <c r="F8" s="221">
        <v>164.172</v>
      </c>
      <c r="G8" s="219">
        <v>5.202</v>
      </c>
      <c r="H8" s="219">
        <f t="shared" si="2"/>
        <v>169.374</v>
      </c>
      <c r="I8" s="218">
        <f t="shared" si="3"/>
        <v>1.5570807798127224</v>
      </c>
      <c r="J8" s="221">
        <v>153.255</v>
      </c>
      <c r="K8" s="219">
        <v>279.848</v>
      </c>
      <c r="L8" s="219">
        <f t="shared" si="4"/>
        <v>433.103</v>
      </c>
      <c r="M8" s="220">
        <f t="shared" si="5"/>
        <v>0.011914601591109608</v>
      </c>
      <c r="N8" s="219">
        <v>164.172</v>
      </c>
      <c r="O8" s="219">
        <v>5.202</v>
      </c>
      <c r="P8" s="219">
        <f t="shared" si="6"/>
        <v>169.374</v>
      </c>
      <c r="Q8" s="218">
        <f t="shared" si="7"/>
        <v>1.5570807798127224</v>
      </c>
    </row>
    <row r="9" spans="1:17" ht="18" customHeight="1" thickBot="1">
      <c r="A9" s="241" t="s">
        <v>225</v>
      </c>
      <c r="B9" s="240">
        <v>97.22800000000001</v>
      </c>
      <c r="C9" s="238">
        <v>17.481</v>
      </c>
      <c r="D9" s="238">
        <f t="shared" si="0"/>
        <v>114.709</v>
      </c>
      <c r="E9" s="239">
        <f t="shared" si="1"/>
        <v>0.0031556281852459854</v>
      </c>
      <c r="F9" s="240">
        <v>130.957</v>
      </c>
      <c r="G9" s="238">
        <v>18.378</v>
      </c>
      <c r="H9" s="238">
        <f t="shared" si="2"/>
        <v>149.33499999999998</v>
      </c>
      <c r="I9" s="218">
        <f t="shared" si="3"/>
        <v>-0.2318679479023671</v>
      </c>
      <c r="J9" s="240">
        <v>97.22800000000001</v>
      </c>
      <c r="K9" s="238">
        <v>17.481</v>
      </c>
      <c r="L9" s="238">
        <f t="shared" si="4"/>
        <v>114.709</v>
      </c>
      <c r="M9" s="239">
        <f t="shared" si="5"/>
        <v>0.0031556281852459854</v>
      </c>
      <c r="N9" s="238">
        <v>130.957</v>
      </c>
      <c r="O9" s="238">
        <v>18.378</v>
      </c>
      <c r="P9" s="238">
        <f t="shared" si="6"/>
        <v>149.33499999999998</v>
      </c>
      <c r="Q9" s="218">
        <f t="shared" si="7"/>
        <v>-0.2318679479023671</v>
      </c>
    </row>
    <row r="10" spans="1:17" s="174" customFormat="1" ht="18" customHeight="1">
      <c r="A10" s="224" t="s">
        <v>190</v>
      </c>
      <c r="B10" s="167">
        <f>SUM(B11:B17)</f>
        <v>2491.755</v>
      </c>
      <c r="C10" s="165">
        <f>SUM(C11:C17)</f>
        <v>3351.3369999999995</v>
      </c>
      <c r="D10" s="165">
        <f t="shared" si="0"/>
        <v>5843.092</v>
      </c>
      <c r="E10" s="164">
        <f t="shared" si="1"/>
        <v>0.16074262528821046</v>
      </c>
      <c r="F10" s="167">
        <f>SUM(F11:F17)</f>
        <v>3226.951</v>
      </c>
      <c r="G10" s="165">
        <f>SUM(G11:G17)</f>
        <v>3652.515999999999</v>
      </c>
      <c r="H10" s="165">
        <f t="shared" si="2"/>
        <v>6879.466999999999</v>
      </c>
      <c r="I10" s="223">
        <f t="shared" si="3"/>
        <v>-0.1506475719703284</v>
      </c>
      <c r="J10" s="167">
        <f>SUM(J11:J17)</f>
        <v>2491.755</v>
      </c>
      <c r="K10" s="165">
        <f>SUM(K11:K17)</f>
        <v>3351.3369999999995</v>
      </c>
      <c r="L10" s="165">
        <f t="shared" si="4"/>
        <v>5843.092</v>
      </c>
      <c r="M10" s="164">
        <f t="shared" si="5"/>
        <v>0.16074262528821046</v>
      </c>
      <c r="N10" s="167">
        <f>SUM(N11:N17)</f>
        <v>3226.951</v>
      </c>
      <c r="O10" s="165">
        <f>SUM(O11:O17)</f>
        <v>3652.515999999999</v>
      </c>
      <c r="P10" s="165">
        <f t="shared" si="6"/>
        <v>6879.466999999999</v>
      </c>
      <c r="Q10" s="223">
        <f t="shared" si="7"/>
        <v>-0.1506475719703284</v>
      </c>
    </row>
    <row r="11" spans="1:17" ht="18" customHeight="1">
      <c r="A11" s="230" t="s">
        <v>221</v>
      </c>
      <c r="B11" s="228">
        <v>826.812</v>
      </c>
      <c r="C11" s="227">
        <v>952.006</v>
      </c>
      <c r="D11" s="227">
        <f t="shared" si="0"/>
        <v>1778.818</v>
      </c>
      <c r="E11" s="229">
        <f t="shared" si="1"/>
        <v>0.0489350287878274</v>
      </c>
      <c r="F11" s="228">
        <v>727.5950000000001</v>
      </c>
      <c r="G11" s="227">
        <v>1133.0079999999998</v>
      </c>
      <c r="H11" s="227">
        <f t="shared" si="2"/>
        <v>1860.603</v>
      </c>
      <c r="I11" s="226">
        <f t="shared" si="3"/>
        <v>-0.043956179797624784</v>
      </c>
      <c r="J11" s="228">
        <v>826.812</v>
      </c>
      <c r="K11" s="227">
        <v>952.006</v>
      </c>
      <c r="L11" s="227">
        <f t="shared" si="4"/>
        <v>1778.818</v>
      </c>
      <c r="M11" s="229">
        <f t="shared" si="5"/>
        <v>0.0489350287878274</v>
      </c>
      <c r="N11" s="227">
        <v>727.5950000000001</v>
      </c>
      <c r="O11" s="227">
        <v>1133.0079999999998</v>
      </c>
      <c r="P11" s="227">
        <f t="shared" si="6"/>
        <v>1860.603</v>
      </c>
      <c r="Q11" s="226">
        <f t="shared" si="7"/>
        <v>-0.043956179797624784</v>
      </c>
    </row>
    <row r="12" spans="1:17" ht="18" customHeight="1">
      <c r="A12" s="230" t="s">
        <v>223</v>
      </c>
      <c r="B12" s="228">
        <v>997.4090000000001</v>
      </c>
      <c r="C12" s="227">
        <v>515.038</v>
      </c>
      <c r="D12" s="227">
        <f t="shared" si="0"/>
        <v>1512.4470000000001</v>
      </c>
      <c r="E12" s="229">
        <f t="shared" si="1"/>
        <v>0.04160720067205481</v>
      </c>
      <c r="F12" s="228">
        <v>1333.301</v>
      </c>
      <c r="G12" s="227">
        <v>424.22499999999997</v>
      </c>
      <c r="H12" s="227">
        <f t="shared" si="2"/>
        <v>1757.5259999999998</v>
      </c>
      <c r="I12" s="226">
        <f t="shared" si="3"/>
        <v>-0.13944544774871026</v>
      </c>
      <c r="J12" s="228">
        <v>997.4090000000001</v>
      </c>
      <c r="K12" s="227">
        <v>515.038</v>
      </c>
      <c r="L12" s="227">
        <f t="shared" si="4"/>
        <v>1512.4470000000001</v>
      </c>
      <c r="M12" s="229">
        <f t="shared" si="5"/>
        <v>0.04160720067205481</v>
      </c>
      <c r="N12" s="227">
        <v>1333.301</v>
      </c>
      <c r="O12" s="227">
        <v>424.22499999999997</v>
      </c>
      <c r="P12" s="227">
        <f t="shared" si="6"/>
        <v>1757.5259999999998</v>
      </c>
      <c r="Q12" s="226">
        <f t="shared" si="7"/>
        <v>-0.13944544774871026</v>
      </c>
    </row>
    <row r="13" spans="1:17" ht="18" customHeight="1">
      <c r="A13" s="230" t="s">
        <v>222</v>
      </c>
      <c r="B13" s="228">
        <v>403.69</v>
      </c>
      <c r="C13" s="227">
        <v>733.204</v>
      </c>
      <c r="D13" s="227">
        <f t="shared" si="0"/>
        <v>1136.894</v>
      </c>
      <c r="E13" s="229">
        <f t="shared" si="1"/>
        <v>0.031275791350609365</v>
      </c>
      <c r="F13" s="228">
        <v>926.677</v>
      </c>
      <c r="G13" s="227">
        <v>539.971</v>
      </c>
      <c r="H13" s="227">
        <f t="shared" si="2"/>
        <v>1466.6480000000001</v>
      </c>
      <c r="I13" s="226">
        <f t="shared" si="3"/>
        <v>-0.2248351342653453</v>
      </c>
      <c r="J13" s="228">
        <v>403.69</v>
      </c>
      <c r="K13" s="227">
        <v>733.204</v>
      </c>
      <c r="L13" s="227">
        <f t="shared" si="4"/>
        <v>1136.894</v>
      </c>
      <c r="M13" s="229">
        <f t="shared" si="5"/>
        <v>0.031275791350609365</v>
      </c>
      <c r="N13" s="227">
        <v>926.677</v>
      </c>
      <c r="O13" s="227">
        <v>539.971</v>
      </c>
      <c r="P13" s="227">
        <f t="shared" si="6"/>
        <v>1466.6480000000001</v>
      </c>
      <c r="Q13" s="226">
        <f t="shared" si="7"/>
        <v>-0.2248351342653453</v>
      </c>
    </row>
    <row r="14" spans="1:17" ht="18" customHeight="1">
      <c r="A14" s="230" t="s">
        <v>220</v>
      </c>
      <c r="B14" s="228">
        <v>78.175</v>
      </c>
      <c r="C14" s="227">
        <v>602.6089999999999</v>
      </c>
      <c r="D14" s="227">
        <f t="shared" si="0"/>
        <v>680.7839999999999</v>
      </c>
      <c r="E14" s="229">
        <f t="shared" si="1"/>
        <v>0.01872827047977493</v>
      </c>
      <c r="F14" s="228">
        <v>72.615</v>
      </c>
      <c r="G14" s="227">
        <v>1045.669</v>
      </c>
      <c r="H14" s="227">
        <f t="shared" si="2"/>
        <v>1118.284</v>
      </c>
      <c r="I14" s="226">
        <f t="shared" si="3"/>
        <v>-0.39122441168790767</v>
      </c>
      <c r="J14" s="228">
        <v>78.175</v>
      </c>
      <c r="K14" s="227">
        <v>602.6089999999999</v>
      </c>
      <c r="L14" s="227">
        <f t="shared" si="4"/>
        <v>680.7839999999999</v>
      </c>
      <c r="M14" s="229">
        <f t="shared" si="5"/>
        <v>0.01872827047977493</v>
      </c>
      <c r="N14" s="227">
        <v>72.615</v>
      </c>
      <c r="O14" s="227">
        <v>1045.669</v>
      </c>
      <c r="P14" s="227">
        <f t="shared" si="6"/>
        <v>1118.284</v>
      </c>
      <c r="Q14" s="226">
        <f t="shared" si="7"/>
        <v>-0.39122441168790767</v>
      </c>
    </row>
    <row r="15" spans="1:17" ht="18" customHeight="1">
      <c r="A15" s="230" t="s">
        <v>218</v>
      </c>
      <c r="B15" s="228">
        <v>69.075</v>
      </c>
      <c r="C15" s="227">
        <v>308.515</v>
      </c>
      <c r="D15" s="227">
        <f t="shared" si="0"/>
        <v>377.59</v>
      </c>
      <c r="E15" s="229">
        <f t="shared" si="1"/>
        <v>0.010387446900130168</v>
      </c>
      <c r="F15" s="228">
        <v>41.864999999999995</v>
      </c>
      <c r="G15" s="227">
        <v>257.564</v>
      </c>
      <c r="H15" s="227">
        <f t="shared" si="2"/>
        <v>299.42900000000003</v>
      </c>
      <c r="I15" s="226">
        <f t="shared" si="3"/>
        <v>0.26103350042914997</v>
      </c>
      <c r="J15" s="228">
        <v>69.075</v>
      </c>
      <c r="K15" s="227">
        <v>308.515</v>
      </c>
      <c r="L15" s="227">
        <f t="shared" si="4"/>
        <v>377.59</v>
      </c>
      <c r="M15" s="229">
        <f t="shared" si="5"/>
        <v>0.010387446900130168</v>
      </c>
      <c r="N15" s="227">
        <v>41.864999999999995</v>
      </c>
      <c r="O15" s="227">
        <v>257.564</v>
      </c>
      <c r="P15" s="227">
        <f t="shared" si="6"/>
        <v>299.42900000000003</v>
      </c>
      <c r="Q15" s="226">
        <f t="shared" si="7"/>
        <v>0.26103350042914997</v>
      </c>
    </row>
    <row r="16" spans="1:17" ht="18" customHeight="1">
      <c r="A16" s="230" t="s">
        <v>219</v>
      </c>
      <c r="B16" s="228">
        <v>109.94300000000001</v>
      </c>
      <c r="C16" s="227">
        <v>235.962</v>
      </c>
      <c r="D16" s="227">
        <f t="shared" si="0"/>
        <v>345.905</v>
      </c>
      <c r="E16" s="229">
        <f t="shared" si="1"/>
        <v>0.009515797081462767</v>
      </c>
      <c r="F16" s="228">
        <v>87.045</v>
      </c>
      <c r="G16" s="227">
        <v>251.09099999999998</v>
      </c>
      <c r="H16" s="227">
        <f t="shared" si="2"/>
        <v>338.13599999999997</v>
      </c>
      <c r="I16" s="226">
        <f t="shared" si="3"/>
        <v>0.02297596233468191</v>
      </c>
      <c r="J16" s="228">
        <v>109.94300000000001</v>
      </c>
      <c r="K16" s="227">
        <v>235.962</v>
      </c>
      <c r="L16" s="227">
        <f t="shared" si="4"/>
        <v>345.905</v>
      </c>
      <c r="M16" s="229">
        <f t="shared" si="5"/>
        <v>0.009515797081462767</v>
      </c>
      <c r="N16" s="227">
        <v>87.045</v>
      </c>
      <c r="O16" s="227">
        <v>251.09099999999998</v>
      </c>
      <c r="P16" s="227">
        <f t="shared" si="6"/>
        <v>338.13599999999997</v>
      </c>
      <c r="Q16" s="226">
        <f t="shared" si="7"/>
        <v>0.02297596233468191</v>
      </c>
    </row>
    <row r="17" spans="1:17" ht="18" customHeight="1">
      <c r="A17" s="230" t="s">
        <v>205</v>
      </c>
      <c r="B17" s="228">
        <v>6.651</v>
      </c>
      <c r="C17" s="227">
        <v>4.003</v>
      </c>
      <c r="D17" s="227">
        <f t="shared" si="0"/>
        <v>10.654</v>
      </c>
      <c r="E17" s="229">
        <f t="shared" si="1"/>
        <v>0.00029309001635103373</v>
      </c>
      <c r="F17" s="228">
        <v>37.853</v>
      </c>
      <c r="G17" s="227">
        <v>0.988</v>
      </c>
      <c r="H17" s="227">
        <f t="shared" si="2"/>
        <v>38.841</v>
      </c>
      <c r="I17" s="226">
        <f t="shared" si="3"/>
        <v>-0.7257022218789424</v>
      </c>
      <c r="J17" s="228">
        <v>6.651</v>
      </c>
      <c r="K17" s="227">
        <v>4.003</v>
      </c>
      <c r="L17" s="227">
        <f t="shared" si="4"/>
        <v>10.654</v>
      </c>
      <c r="M17" s="229">
        <f t="shared" si="5"/>
        <v>0.00029309001635103373</v>
      </c>
      <c r="N17" s="227">
        <v>37.853</v>
      </c>
      <c r="O17" s="227">
        <v>0.988</v>
      </c>
      <c r="P17" s="227">
        <f t="shared" si="6"/>
        <v>38.841</v>
      </c>
      <c r="Q17" s="226">
        <f t="shared" si="7"/>
        <v>-0.7257022218789424</v>
      </c>
    </row>
    <row r="18" spans="1:17" s="174" customFormat="1" ht="18" customHeight="1">
      <c r="A18" s="236" t="s">
        <v>178</v>
      </c>
      <c r="B18" s="233">
        <f>SUM(B19:B24)</f>
        <v>2169.692</v>
      </c>
      <c r="C18" s="232">
        <f>SUM(C19:C24)</f>
        <v>496.07599999999996</v>
      </c>
      <c r="D18" s="232">
        <f t="shared" si="0"/>
        <v>2665.768</v>
      </c>
      <c r="E18" s="234">
        <f t="shared" si="1"/>
        <v>0.0733348964434074</v>
      </c>
      <c r="F18" s="233">
        <f>SUM(F19:F24)</f>
        <v>2411.8599999999997</v>
      </c>
      <c r="G18" s="232">
        <f>SUM(G19:G24)</f>
        <v>1146.214</v>
      </c>
      <c r="H18" s="232">
        <f t="shared" si="2"/>
        <v>3558.0739999999996</v>
      </c>
      <c r="I18" s="235">
        <f t="shared" si="3"/>
        <v>-0.25078342946211907</v>
      </c>
      <c r="J18" s="233">
        <f>SUM(J19:J24)</f>
        <v>2169.692</v>
      </c>
      <c r="K18" s="232">
        <f>SUM(K19:K24)</f>
        <v>496.07599999999996</v>
      </c>
      <c r="L18" s="232">
        <f t="shared" si="4"/>
        <v>2665.768</v>
      </c>
      <c r="M18" s="234">
        <f t="shared" si="5"/>
        <v>0.0733348964434074</v>
      </c>
      <c r="N18" s="233">
        <f>SUM(N19:N24)</f>
        <v>2411.8599999999997</v>
      </c>
      <c r="O18" s="232">
        <f>SUM(O19:O24)</f>
        <v>1146.214</v>
      </c>
      <c r="P18" s="232">
        <f t="shared" si="6"/>
        <v>3558.0739999999996</v>
      </c>
      <c r="Q18" s="231">
        <f t="shared" si="7"/>
        <v>-0.25078342946211907</v>
      </c>
    </row>
    <row r="19" spans="1:17" ht="18" customHeight="1">
      <c r="A19" s="230" t="s">
        <v>245</v>
      </c>
      <c r="B19" s="228">
        <v>1228.38</v>
      </c>
      <c r="C19" s="227"/>
      <c r="D19" s="227">
        <f t="shared" si="0"/>
        <v>1228.38</v>
      </c>
      <c r="E19" s="229">
        <f t="shared" si="1"/>
        <v>0.0337925581270211</v>
      </c>
      <c r="F19" s="228">
        <v>1228.047</v>
      </c>
      <c r="G19" s="227">
        <v>511.678</v>
      </c>
      <c r="H19" s="227">
        <f t="shared" si="2"/>
        <v>1739.725</v>
      </c>
      <c r="I19" s="226">
        <f t="shared" si="3"/>
        <v>-0.29392289011194284</v>
      </c>
      <c r="J19" s="228">
        <v>1228.38</v>
      </c>
      <c r="K19" s="227"/>
      <c r="L19" s="227">
        <f t="shared" si="4"/>
        <v>1228.38</v>
      </c>
      <c r="M19" s="229">
        <f t="shared" si="5"/>
        <v>0.0337925581270211</v>
      </c>
      <c r="N19" s="228">
        <v>1228.047</v>
      </c>
      <c r="O19" s="227">
        <v>511.678</v>
      </c>
      <c r="P19" s="227">
        <f t="shared" si="6"/>
        <v>1739.725</v>
      </c>
      <c r="Q19" s="226">
        <f t="shared" si="7"/>
        <v>-0.29392289011194284</v>
      </c>
    </row>
    <row r="20" spans="1:17" ht="18" customHeight="1">
      <c r="A20" s="230" t="s">
        <v>217</v>
      </c>
      <c r="B20" s="228">
        <v>225.361</v>
      </c>
      <c r="C20" s="227">
        <v>289.7</v>
      </c>
      <c r="D20" s="227">
        <f t="shared" si="0"/>
        <v>515.0609999999999</v>
      </c>
      <c r="E20" s="229">
        <f t="shared" si="1"/>
        <v>0.014169254450138892</v>
      </c>
      <c r="F20" s="228">
        <v>276.146</v>
      </c>
      <c r="G20" s="227">
        <v>384.863</v>
      </c>
      <c r="H20" s="227">
        <f t="shared" si="2"/>
        <v>661.009</v>
      </c>
      <c r="I20" s="226">
        <f t="shared" si="3"/>
        <v>-0.22079578341595962</v>
      </c>
      <c r="J20" s="228">
        <v>225.361</v>
      </c>
      <c r="K20" s="227">
        <v>289.7</v>
      </c>
      <c r="L20" s="227">
        <f t="shared" si="4"/>
        <v>515.0609999999999</v>
      </c>
      <c r="M20" s="229">
        <f t="shared" si="5"/>
        <v>0.014169254450138892</v>
      </c>
      <c r="N20" s="228">
        <v>276.146</v>
      </c>
      <c r="O20" s="227">
        <v>384.863</v>
      </c>
      <c r="P20" s="227">
        <f t="shared" si="6"/>
        <v>661.009</v>
      </c>
      <c r="Q20" s="226">
        <f t="shared" si="7"/>
        <v>-0.22079578341595962</v>
      </c>
    </row>
    <row r="21" spans="1:17" ht="18" customHeight="1">
      <c r="A21" s="230" t="s">
        <v>215</v>
      </c>
      <c r="B21" s="228">
        <v>415.38</v>
      </c>
      <c r="C21" s="227"/>
      <c r="D21" s="227">
        <f t="shared" si="0"/>
        <v>415.38</v>
      </c>
      <c r="E21" s="229">
        <f t="shared" si="1"/>
        <v>0.011427044395709816</v>
      </c>
      <c r="F21" s="228">
        <v>547.586</v>
      </c>
      <c r="G21" s="227">
        <v>0</v>
      </c>
      <c r="H21" s="227">
        <f t="shared" si="2"/>
        <v>547.586</v>
      </c>
      <c r="I21" s="226">
        <f t="shared" si="3"/>
        <v>-0.24143422220436606</v>
      </c>
      <c r="J21" s="228">
        <v>415.38</v>
      </c>
      <c r="K21" s="227"/>
      <c r="L21" s="227">
        <f t="shared" si="4"/>
        <v>415.38</v>
      </c>
      <c r="M21" s="229">
        <f t="shared" si="5"/>
        <v>0.011427044395709816</v>
      </c>
      <c r="N21" s="228">
        <v>547.586</v>
      </c>
      <c r="O21" s="227">
        <v>0</v>
      </c>
      <c r="P21" s="227">
        <f t="shared" si="6"/>
        <v>547.586</v>
      </c>
      <c r="Q21" s="226">
        <f t="shared" si="7"/>
        <v>-0.24143422220436606</v>
      </c>
    </row>
    <row r="22" spans="1:17" ht="18" customHeight="1">
      <c r="A22" s="230" t="s">
        <v>244</v>
      </c>
      <c r="B22" s="228">
        <v>258.606</v>
      </c>
      <c r="C22" s="227">
        <v>42.561</v>
      </c>
      <c r="D22" s="227">
        <f t="shared" si="0"/>
        <v>301.167</v>
      </c>
      <c r="E22" s="229">
        <f t="shared" si="1"/>
        <v>0.00828506109952992</v>
      </c>
      <c r="F22" s="228">
        <v>289.133</v>
      </c>
      <c r="G22" s="227">
        <v>41.648</v>
      </c>
      <c r="H22" s="227">
        <f t="shared" si="2"/>
        <v>330.781</v>
      </c>
      <c r="I22" s="226">
        <f t="shared" si="3"/>
        <v>-0.08952751216061394</v>
      </c>
      <c r="J22" s="228">
        <v>258.606</v>
      </c>
      <c r="K22" s="227">
        <v>42.561</v>
      </c>
      <c r="L22" s="227">
        <f t="shared" si="4"/>
        <v>301.167</v>
      </c>
      <c r="M22" s="229">
        <f t="shared" si="5"/>
        <v>0.00828506109952992</v>
      </c>
      <c r="N22" s="228">
        <v>289.133</v>
      </c>
      <c r="O22" s="227">
        <v>41.648</v>
      </c>
      <c r="P22" s="227">
        <f t="shared" si="6"/>
        <v>330.781</v>
      </c>
      <c r="Q22" s="226">
        <f t="shared" si="7"/>
        <v>-0.08952751216061394</v>
      </c>
    </row>
    <row r="23" spans="1:17" ht="18" customHeight="1">
      <c r="A23" s="230" t="s">
        <v>216</v>
      </c>
      <c r="B23" s="228">
        <v>35.393</v>
      </c>
      <c r="C23" s="227">
        <v>163.815</v>
      </c>
      <c r="D23" s="227">
        <f t="shared" si="0"/>
        <v>199.208</v>
      </c>
      <c r="E23" s="229">
        <f t="shared" si="1"/>
        <v>0.0054801835908819905</v>
      </c>
      <c r="F23" s="228">
        <v>67.935</v>
      </c>
      <c r="G23" s="227">
        <v>208.025</v>
      </c>
      <c r="H23" s="227">
        <f t="shared" si="2"/>
        <v>275.96000000000004</v>
      </c>
      <c r="I23" s="226">
        <f t="shared" si="3"/>
        <v>-0.2781272648209886</v>
      </c>
      <c r="J23" s="228">
        <v>35.393</v>
      </c>
      <c r="K23" s="227">
        <v>163.815</v>
      </c>
      <c r="L23" s="227">
        <f t="shared" si="4"/>
        <v>199.208</v>
      </c>
      <c r="M23" s="229">
        <f t="shared" si="5"/>
        <v>0.0054801835908819905</v>
      </c>
      <c r="N23" s="228">
        <v>67.935</v>
      </c>
      <c r="O23" s="227">
        <v>208.025</v>
      </c>
      <c r="P23" s="227">
        <f t="shared" si="6"/>
        <v>275.96000000000004</v>
      </c>
      <c r="Q23" s="226">
        <f t="shared" si="7"/>
        <v>-0.2781272648209886</v>
      </c>
    </row>
    <row r="24" spans="1:17" ht="18" customHeight="1" thickBot="1">
      <c r="A24" s="230" t="s">
        <v>205</v>
      </c>
      <c r="B24" s="228">
        <v>6.571999999999999</v>
      </c>
      <c r="C24" s="227">
        <v>0</v>
      </c>
      <c r="D24" s="227">
        <f t="shared" si="0"/>
        <v>6.571999999999999</v>
      </c>
      <c r="E24" s="229">
        <f t="shared" si="1"/>
        <v>0.00018079478012567987</v>
      </c>
      <c r="F24" s="228">
        <v>3.0130000000000003</v>
      </c>
      <c r="G24" s="227">
        <v>0</v>
      </c>
      <c r="H24" s="227">
        <f t="shared" si="2"/>
        <v>3.0130000000000003</v>
      </c>
      <c r="I24" s="226">
        <f t="shared" si="3"/>
        <v>1.181214736143378</v>
      </c>
      <c r="J24" s="228">
        <v>6.571999999999999</v>
      </c>
      <c r="K24" s="227">
        <v>0</v>
      </c>
      <c r="L24" s="227">
        <f t="shared" si="4"/>
        <v>6.571999999999999</v>
      </c>
      <c r="M24" s="229">
        <f t="shared" si="5"/>
        <v>0.00018079478012567987</v>
      </c>
      <c r="N24" s="228">
        <v>3.0130000000000003</v>
      </c>
      <c r="O24" s="227">
        <v>0</v>
      </c>
      <c r="P24" s="227">
        <f t="shared" si="6"/>
        <v>3.0130000000000003</v>
      </c>
      <c r="Q24" s="226">
        <f t="shared" si="7"/>
        <v>1.181214736143378</v>
      </c>
    </row>
    <row r="25" spans="1:17" s="174" customFormat="1" ht="18" customHeight="1">
      <c r="A25" s="224" t="s">
        <v>214</v>
      </c>
      <c r="B25" s="167">
        <f>SUM(B26:B30)</f>
        <v>1809.0919999999999</v>
      </c>
      <c r="C25" s="165">
        <f>SUM(C26:C30)</f>
        <v>1173.418</v>
      </c>
      <c r="D25" s="165">
        <f t="shared" si="0"/>
        <v>2982.5099999999998</v>
      </c>
      <c r="E25" s="164">
        <f t="shared" si="1"/>
        <v>0.0820484235655267</v>
      </c>
      <c r="F25" s="167">
        <f>SUM(F26:F30)</f>
        <v>1999.0670000000002</v>
      </c>
      <c r="G25" s="165">
        <f>SUM(G26:G30)</f>
        <v>1531.5469999999998</v>
      </c>
      <c r="H25" s="165">
        <f t="shared" si="2"/>
        <v>3530.614</v>
      </c>
      <c r="I25" s="223">
        <f t="shared" si="3"/>
        <v>-0.15524325230682268</v>
      </c>
      <c r="J25" s="167">
        <f>SUM(J26:J30)</f>
        <v>1809.0919999999999</v>
      </c>
      <c r="K25" s="165">
        <f>SUM(K26:K30)</f>
        <v>1173.418</v>
      </c>
      <c r="L25" s="165">
        <f t="shared" si="4"/>
        <v>2982.5099999999998</v>
      </c>
      <c r="M25" s="164">
        <f t="shared" si="5"/>
        <v>0.0820484235655267</v>
      </c>
      <c r="N25" s="167">
        <f>SUM(N26:N30)</f>
        <v>1999.0670000000002</v>
      </c>
      <c r="O25" s="165">
        <f>SUM(O26:O30)</f>
        <v>1531.5469999999998</v>
      </c>
      <c r="P25" s="165">
        <f t="shared" si="6"/>
        <v>3530.614</v>
      </c>
      <c r="Q25" s="223">
        <f t="shared" si="7"/>
        <v>-0.15524325230682268</v>
      </c>
    </row>
    <row r="26" spans="1:17" s="225" customFormat="1" ht="18" customHeight="1">
      <c r="A26" s="222" t="s">
        <v>213</v>
      </c>
      <c r="B26" s="221">
        <v>902.767</v>
      </c>
      <c r="C26" s="219">
        <v>649.4000000000001</v>
      </c>
      <c r="D26" s="219">
        <f t="shared" si="0"/>
        <v>1552.1670000000001</v>
      </c>
      <c r="E26" s="220">
        <f t="shared" si="1"/>
        <v>0.04269989219162146</v>
      </c>
      <c r="F26" s="221">
        <v>1182.584</v>
      </c>
      <c r="G26" s="219">
        <v>799.0229999999999</v>
      </c>
      <c r="H26" s="219">
        <f t="shared" si="2"/>
        <v>1981.607</v>
      </c>
      <c r="I26" s="218">
        <f t="shared" si="3"/>
        <v>-0.21671300111475178</v>
      </c>
      <c r="J26" s="221">
        <v>902.767</v>
      </c>
      <c r="K26" s="219">
        <v>649.4000000000001</v>
      </c>
      <c r="L26" s="219">
        <f t="shared" si="4"/>
        <v>1552.1670000000001</v>
      </c>
      <c r="M26" s="220">
        <f t="shared" si="5"/>
        <v>0.04269989219162146</v>
      </c>
      <c r="N26" s="219">
        <v>1182.584</v>
      </c>
      <c r="O26" s="219">
        <v>799.0229999999999</v>
      </c>
      <c r="P26" s="219">
        <f t="shared" si="6"/>
        <v>1981.607</v>
      </c>
      <c r="Q26" s="218">
        <f t="shared" si="7"/>
        <v>-0.21671300111475178</v>
      </c>
    </row>
    <row r="27" spans="1:17" s="225" customFormat="1" ht="18" customHeight="1">
      <c r="A27" s="222" t="s">
        <v>212</v>
      </c>
      <c r="B27" s="221">
        <v>747.2719999999999</v>
      </c>
      <c r="C27" s="219">
        <v>494.07800000000003</v>
      </c>
      <c r="D27" s="219">
        <f t="shared" si="0"/>
        <v>1241.35</v>
      </c>
      <c r="E27" s="220">
        <f t="shared" si="1"/>
        <v>0.03414936097215653</v>
      </c>
      <c r="F27" s="221">
        <v>531.209</v>
      </c>
      <c r="G27" s="219">
        <v>658.3109999999999</v>
      </c>
      <c r="H27" s="219">
        <f t="shared" si="2"/>
        <v>1189.52</v>
      </c>
      <c r="I27" s="218">
        <f t="shared" si="3"/>
        <v>0.043572197188781914</v>
      </c>
      <c r="J27" s="221">
        <v>747.2719999999999</v>
      </c>
      <c r="K27" s="219">
        <v>494.07800000000003</v>
      </c>
      <c r="L27" s="219">
        <f t="shared" si="4"/>
        <v>1241.35</v>
      </c>
      <c r="M27" s="220">
        <f t="shared" si="5"/>
        <v>0.03414936097215653</v>
      </c>
      <c r="N27" s="219">
        <v>531.209</v>
      </c>
      <c r="O27" s="219">
        <v>658.3109999999999</v>
      </c>
      <c r="P27" s="219">
        <f t="shared" si="6"/>
        <v>1189.52</v>
      </c>
      <c r="Q27" s="218">
        <f t="shared" si="7"/>
        <v>0.043572197188781914</v>
      </c>
    </row>
    <row r="28" spans="1:17" s="225" customFormat="1" ht="18" customHeight="1">
      <c r="A28" s="222" t="s">
        <v>211</v>
      </c>
      <c r="B28" s="221">
        <v>79.29899999999999</v>
      </c>
      <c r="C28" s="219">
        <v>20.465</v>
      </c>
      <c r="D28" s="219">
        <f t="shared" si="0"/>
        <v>99.764</v>
      </c>
      <c r="E28" s="220">
        <f t="shared" si="1"/>
        <v>0.0027444933725590884</v>
      </c>
      <c r="F28" s="221">
        <v>182.906</v>
      </c>
      <c r="G28" s="219">
        <v>69.787</v>
      </c>
      <c r="H28" s="219">
        <f t="shared" si="2"/>
        <v>252.693</v>
      </c>
      <c r="I28" s="218">
        <f t="shared" si="3"/>
        <v>-0.6051968198565058</v>
      </c>
      <c r="J28" s="221">
        <v>79.29899999999999</v>
      </c>
      <c r="K28" s="219">
        <v>20.465</v>
      </c>
      <c r="L28" s="219">
        <f t="shared" si="4"/>
        <v>99.764</v>
      </c>
      <c r="M28" s="220">
        <f t="shared" si="5"/>
        <v>0.0027444933725590884</v>
      </c>
      <c r="N28" s="219">
        <v>182.906</v>
      </c>
      <c r="O28" s="219">
        <v>69.787</v>
      </c>
      <c r="P28" s="219">
        <f t="shared" si="6"/>
        <v>252.693</v>
      </c>
      <c r="Q28" s="218">
        <f t="shared" si="7"/>
        <v>-0.6051968198565058</v>
      </c>
    </row>
    <row r="29" spans="1:17" s="225" customFormat="1" ht="18" customHeight="1">
      <c r="A29" s="222" t="s">
        <v>209</v>
      </c>
      <c r="B29" s="221">
        <v>34.567</v>
      </c>
      <c r="C29" s="219">
        <v>1.089</v>
      </c>
      <c r="D29" s="219">
        <f t="shared" si="0"/>
        <v>35.656</v>
      </c>
      <c r="E29" s="220">
        <f t="shared" si="1"/>
        <v>0.0009808914607670788</v>
      </c>
      <c r="F29" s="221">
        <v>27.881</v>
      </c>
      <c r="G29" s="219">
        <v>2.3770000000000002</v>
      </c>
      <c r="H29" s="219">
        <f t="shared" si="2"/>
        <v>30.258</v>
      </c>
      <c r="I29" s="218">
        <f t="shared" si="3"/>
        <v>0.17839910106418144</v>
      </c>
      <c r="J29" s="221">
        <v>34.567</v>
      </c>
      <c r="K29" s="219">
        <v>1.089</v>
      </c>
      <c r="L29" s="219">
        <f t="shared" si="4"/>
        <v>35.656</v>
      </c>
      <c r="M29" s="220">
        <f t="shared" si="5"/>
        <v>0.0009808914607670788</v>
      </c>
      <c r="N29" s="219">
        <v>27.881</v>
      </c>
      <c r="O29" s="219">
        <v>2.3770000000000002</v>
      </c>
      <c r="P29" s="219">
        <f t="shared" si="6"/>
        <v>30.258</v>
      </c>
      <c r="Q29" s="218">
        <f t="shared" si="7"/>
        <v>0.17839910106418144</v>
      </c>
    </row>
    <row r="30" spans="1:17" s="225" customFormat="1" ht="18" customHeight="1" thickBot="1">
      <c r="A30" s="222" t="s">
        <v>103</v>
      </c>
      <c r="B30" s="221">
        <v>45.187</v>
      </c>
      <c r="C30" s="219">
        <v>8.386</v>
      </c>
      <c r="D30" s="219">
        <f t="shared" si="0"/>
        <v>53.57299999999999</v>
      </c>
      <c r="E30" s="220">
        <f t="shared" si="1"/>
        <v>0.0014737855684225575</v>
      </c>
      <c r="F30" s="221">
        <v>74.487</v>
      </c>
      <c r="G30" s="219">
        <v>2.049</v>
      </c>
      <c r="H30" s="219">
        <f t="shared" si="2"/>
        <v>76.536</v>
      </c>
      <c r="I30" s="218">
        <f t="shared" si="3"/>
        <v>-0.30002874464304385</v>
      </c>
      <c r="J30" s="221">
        <v>45.187</v>
      </c>
      <c r="K30" s="219">
        <v>8.386</v>
      </c>
      <c r="L30" s="219">
        <f t="shared" si="4"/>
        <v>53.57299999999999</v>
      </c>
      <c r="M30" s="220">
        <f t="shared" si="5"/>
        <v>0.0014737855684225575</v>
      </c>
      <c r="N30" s="219">
        <v>74.487</v>
      </c>
      <c r="O30" s="219">
        <v>2.049</v>
      </c>
      <c r="P30" s="219">
        <f t="shared" si="6"/>
        <v>76.536</v>
      </c>
      <c r="Q30" s="218">
        <f t="shared" si="7"/>
        <v>-0.30002874464304385</v>
      </c>
    </row>
    <row r="31" spans="1:17" s="174" customFormat="1" ht="18" customHeight="1">
      <c r="A31" s="224" t="s">
        <v>163</v>
      </c>
      <c r="B31" s="167">
        <f>SUM(B32:B35)</f>
        <v>1145.8680000000002</v>
      </c>
      <c r="C31" s="165">
        <f>SUM(C32:C35)</f>
        <v>657.8990000000001</v>
      </c>
      <c r="D31" s="165">
        <f t="shared" si="0"/>
        <v>1803.7670000000003</v>
      </c>
      <c r="E31" s="164">
        <f t="shared" si="1"/>
        <v>0.049621372209823086</v>
      </c>
      <c r="F31" s="167">
        <f>SUM(F32:F35)</f>
        <v>1783.341</v>
      </c>
      <c r="G31" s="165">
        <f>SUM(G32:G35)</f>
        <v>1134.633</v>
      </c>
      <c r="H31" s="165">
        <f t="shared" si="2"/>
        <v>2917.974</v>
      </c>
      <c r="I31" s="223">
        <f t="shared" si="3"/>
        <v>-0.3818426757743557</v>
      </c>
      <c r="J31" s="167">
        <f>SUM(J32:J35)</f>
        <v>1145.8680000000002</v>
      </c>
      <c r="K31" s="165">
        <f>SUM(K32:K35)</f>
        <v>657.8990000000001</v>
      </c>
      <c r="L31" s="165">
        <f t="shared" si="4"/>
        <v>1803.7670000000003</v>
      </c>
      <c r="M31" s="164">
        <f t="shared" si="5"/>
        <v>0.049621372209823086</v>
      </c>
      <c r="N31" s="167">
        <f>SUM(N32:N35)</f>
        <v>1783.341</v>
      </c>
      <c r="O31" s="165">
        <f>SUM(O32:O35)</f>
        <v>1134.633</v>
      </c>
      <c r="P31" s="165">
        <f t="shared" si="6"/>
        <v>2917.974</v>
      </c>
      <c r="Q31" s="223">
        <f t="shared" si="7"/>
        <v>-0.3818426757743557</v>
      </c>
    </row>
    <row r="32" spans="1:17" ht="18" customHeight="1">
      <c r="A32" s="222" t="s">
        <v>207</v>
      </c>
      <c r="B32" s="221">
        <v>1054.08</v>
      </c>
      <c r="C32" s="219">
        <v>596.3240000000001</v>
      </c>
      <c r="D32" s="219">
        <f t="shared" si="0"/>
        <v>1650.404</v>
      </c>
      <c r="E32" s="220">
        <f t="shared" si="1"/>
        <v>0.04540237801255974</v>
      </c>
      <c r="F32" s="221">
        <v>1459.12</v>
      </c>
      <c r="G32" s="219">
        <v>824.234</v>
      </c>
      <c r="H32" s="219">
        <f t="shared" si="2"/>
        <v>2283.354</v>
      </c>
      <c r="I32" s="218">
        <f t="shared" si="3"/>
        <v>-0.2772018705816093</v>
      </c>
      <c r="J32" s="221">
        <v>1054.08</v>
      </c>
      <c r="K32" s="219">
        <v>596.3240000000001</v>
      </c>
      <c r="L32" s="219">
        <f t="shared" si="4"/>
        <v>1650.404</v>
      </c>
      <c r="M32" s="220">
        <f t="shared" si="5"/>
        <v>0.04540237801255974</v>
      </c>
      <c r="N32" s="219">
        <v>1459.12</v>
      </c>
      <c r="O32" s="219">
        <v>824.234</v>
      </c>
      <c r="P32" s="219">
        <f t="shared" si="6"/>
        <v>2283.354</v>
      </c>
      <c r="Q32" s="218">
        <f t="shared" si="7"/>
        <v>-0.2772018705816093</v>
      </c>
    </row>
    <row r="33" spans="1:17" ht="18" customHeight="1">
      <c r="A33" s="222" t="s">
        <v>206</v>
      </c>
      <c r="B33" s="221">
        <v>35.074</v>
      </c>
      <c r="C33" s="219">
        <v>53.523</v>
      </c>
      <c r="D33" s="219">
        <f t="shared" si="0"/>
        <v>88.59700000000001</v>
      </c>
      <c r="E33" s="220">
        <f t="shared" si="1"/>
        <v>0.0024372907995731685</v>
      </c>
      <c r="F33" s="221">
        <v>323.237</v>
      </c>
      <c r="G33" s="219">
        <v>310.399</v>
      </c>
      <c r="H33" s="219">
        <f t="shared" si="2"/>
        <v>633.636</v>
      </c>
      <c r="I33" s="218">
        <f t="shared" si="3"/>
        <v>-0.8601768207614466</v>
      </c>
      <c r="J33" s="221">
        <v>35.074</v>
      </c>
      <c r="K33" s="219">
        <v>53.523</v>
      </c>
      <c r="L33" s="219">
        <f t="shared" si="4"/>
        <v>88.59700000000001</v>
      </c>
      <c r="M33" s="220">
        <f t="shared" si="5"/>
        <v>0.0024372907995731685</v>
      </c>
      <c r="N33" s="219">
        <v>323.237</v>
      </c>
      <c r="O33" s="219">
        <v>310.399</v>
      </c>
      <c r="P33" s="219">
        <f t="shared" si="6"/>
        <v>633.636</v>
      </c>
      <c r="Q33" s="218">
        <f t="shared" si="7"/>
        <v>-0.8601768207614466</v>
      </c>
    </row>
    <row r="34" spans="1:17" ht="18" customHeight="1">
      <c r="A34" s="222" t="s">
        <v>243</v>
      </c>
      <c r="B34" s="221">
        <v>56.488</v>
      </c>
      <c r="C34" s="219">
        <v>8.052</v>
      </c>
      <c r="D34" s="219">
        <f t="shared" si="0"/>
        <v>64.53999999999999</v>
      </c>
      <c r="E34" s="220">
        <f t="shared" si="1"/>
        <v>0.001775486170010861</v>
      </c>
      <c r="F34" s="221">
        <v>0.072</v>
      </c>
      <c r="G34" s="219"/>
      <c r="H34" s="219">
        <f t="shared" si="2"/>
        <v>0.072</v>
      </c>
      <c r="I34" s="218" t="s">
        <v>153</v>
      </c>
      <c r="J34" s="221">
        <v>56.488</v>
      </c>
      <c r="K34" s="219">
        <v>8.052</v>
      </c>
      <c r="L34" s="219">
        <f t="shared" si="4"/>
        <v>64.53999999999999</v>
      </c>
      <c r="M34" s="220">
        <f t="shared" si="5"/>
        <v>0.001775486170010861</v>
      </c>
      <c r="N34" s="219">
        <v>0.072</v>
      </c>
      <c r="O34" s="219"/>
      <c r="P34" s="219">
        <f t="shared" si="6"/>
        <v>0.072</v>
      </c>
      <c r="Q34" s="218" t="s">
        <v>153</v>
      </c>
    </row>
    <row r="35" spans="1:17" ht="18" customHeight="1" thickBot="1">
      <c r="A35" s="222" t="s">
        <v>205</v>
      </c>
      <c r="B35" s="221">
        <v>0.226</v>
      </c>
      <c r="C35" s="219">
        <v>0</v>
      </c>
      <c r="D35" s="219">
        <f t="shared" si="0"/>
        <v>0.226</v>
      </c>
      <c r="E35" s="220">
        <f t="shared" si="1"/>
        <v>6.217227679306704E-06</v>
      </c>
      <c r="F35" s="221">
        <v>0.9119999999999999</v>
      </c>
      <c r="G35" s="219">
        <v>0</v>
      </c>
      <c r="H35" s="219">
        <f t="shared" si="2"/>
        <v>0.9119999999999999</v>
      </c>
      <c r="I35" s="218">
        <f>IF(ISERROR(D35/H35-1),"         /0",(D35/H35-1))</f>
        <v>-0.7521929824561403</v>
      </c>
      <c r="J35" s="221">
        <v>0.226</v>
      </c>
      <c r="K35" s="219">
        <v>0</v>
      </c>
      <c r="L35" s="219">
        <f t="shared" si="4"/>
        <v>0.226</v>
      </c>
      <c r="M35" s="220">
        <f t="shared" si="5"/>
        <v>6.217227679306704E-06</v>
      </c>
      <c r="N35" s="219">
        <v>0.9119999999999999</v>
      </c>
      <c r="O35" s="219">
        <v>0</v>
      </c>
      <c r="P35" s="219">
        <f t="shared" si="6"/>
        <v>0.9119999999999999</v>
      </c>
      <c r="Q35" s="218">
        <f>IF(ISERROR(L35/P35-1),"         /0",(L35/P35-1))</f>
        <v>-0.7521929824561403</v>
      </c>
    </row>
    <row r="36" spans="1:17" ht="18" customHeight="1" thickBot="1">
      <c r="A36" s="217" t="s">
        <v>157</v>
      </c>
      <c r="B36" s="190">
        <v>41.92100000000001</v>
      </c>
      <c r="C36" s="215">
        <v>0.609</v>
      </c>
      <c r="D36" s="215">
        <f t="shared" si="0"/>
        <v>42.53000000000001</v>
      </c>
      <c r="E36" s="216">
        <f t="shared" si="1"/>
        <v>0.0011699942177031601</v>
      </c>
      <c r="F36" s="190">
        <v>30.233</v>
      </c>
      <c r="G36" s="215">
        <v>0</v>
      </c>
      <c r="H36" s="215">
        <f t="shared" si="2"/>
        <v>30.233</v>
      </c>
      <c r="I36" s="187">
        <f>IF(ISERROR(D36/H36-1),"         /0",(D36/H36-1))</f>
        <v>0.40674097840108514</v>
      </c>
      <c r="J36" s="190">
        <v>41.92100000000001</v>
      </c>
      <c r="K36" s="215">
        <v>0.609</v>
      </c>
      <c r="L36" s="215">
        <f t="shared" si="4"/>
        <v>42.53000000000001</v>
      </c>
      <c r="M36" s="216">
        <f t="shared" si="5"/>
        <v>0.0011699942177031601</v>
      </c>
      <c r="N36" s="190">
        <v>30.233</v>
      </c>
      <c r="O36" s="215">
        <v>0</v>
      </c>
      <c r="P36" s="215">
        <f t="shared" si="6"/>
        <v>30.233</v>
      </c>
      <c r="Q36" s="187">
        <f>IF(ISERROR(L36/P36-1),"         /0",(L36/P36-1))</f>
        <v>0.40674097840108514</v>
      </c>
    </row>
    <row r="37" ht="15">
      <c r="A37" s="5" t="s">
        <v>242</v>
      </c>
    </row>
    <row r="38" ht="15">
      <c r="A38" s="5"/>
    </row>
  </sheetData>
  <sheetProtection/>
  <mergeCells count="12">
    <mergeCell ref="I3:I4"/>
    <mergeCell ref="M3:M4"/>
    <mergeCell ref="B2:I2"/>
    <mergeCell ref="J2:Q2"/>
    <mergeCell ref="A1:Q1"/>
    <mergeCell ref="A2:A4"/>
    <mergeCell ref="E3:E4"/>
    <mergeCell ref="B3:D3"/>
    <mergeCell ref="Q3:Q4"/>
    <mergeCell ref="F3:H3"/>
    <mergeCell ref="J3:L3"/>
    <mergeCell ref="N3:P3"/>
  </mergeCells>
  <conditionalFormatting sqref="I1:I65536 Q1:Q65536">
    <cfRule type="cellIs" priority="1" dxfId="0" operator="lessThan" stopIfTrue="1">
      <formula>0</formula>
    </cfRule>
  </conditionalFormatting>
  <printOptions/>
  <pageMargins left="0.2" right="0.22" top="0.41" bottom="0.2" header="0.17" footer="0.17"/>
  <pageSetup horizontalDpi="600" verticalDpi="6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O52"/>
  <sheetViews>
    <sheetView showGridLines="0" zoomScale="88" zoomScaleNormal="88" zoomScalePageLayoutView="0" workbookViewId="0" topLeftCell="A1">
      <selection activeCell="E27" sqref="E27"/>
    </sheetView>
  </sheetViews>
  <sheetFormatPr defaultColWidth="9.140625" defaultRowHeight="15"/>
  <cols>
    <col min="1" max="1" width="21.140625" style="66" customWidth="1"/>
    <col min="2" max="2" width="13.00390625" style="204" customWidth="1"/>
    <col min="3" max="3" width="11.28125" style="134" customWidth="1"/>
    <col min="4" max="4" width="13.140625" style="204" customWidth="1"/>
    <col min="5" max="5" width="10.140625" style="134" customWidth="1"/>
    <col min="6" max="6" width="11.00390625" style="204" customWidth="1"/>
    <col min="7" max="7" width="11.140625" style="134" customWidth="1"/>
    <col min="8" max="8" width="11.00390625" style="204" customWidth="1"/>
    <col min="9" max="9" width="9.8515625" style="134" customWidth="1"/>
    <col min="10" max="10" width="9.140625" style="66" customWidth="1"/>
    <col min="11" max="11" width="9.140625" style="252" customWidth="1"/>
    <col min="12" max="12" width="11.8515625" style="66" customWidth="1"/>
    <col min="13" max="13" width="9.140625" style="66" customWidth="1"/>
    <col min="14" max="14" width="15.8515625" style="66" customWidth="1"/>
    <col min="15" max="15" width="11.7109375" style="66" customWidth="1"/>
    <col min="16" max="16384" width="9.140625" style="66" customWidth="1"/>
  </cols>
  <sheetData>
    <row r="1" spans="1:9" ht="24" customHeight="1" thickBot="1">
      <c r="A1" s="437" t="s">
        <v>248</v>
      </c>
      <c r="B1" s="487"/>
      <c r="C1" s="438"/>
      <c r="D1" s="487"/>
      <c r="E1" s="438"/>
      <c r="F1" s="487"/>
      <c r="G1" s="438"/>
      <c r="H1" s="487"/>
      <c r="I1" s="439"/>
    </row>
    <row r="2" spans="1:9" ht="15.75" thickBot="1">
      <c r="A2" s="435" t="s">
        <v>235</v>
      </c>
      <c r="B2" s="485" t="s">
        <v>50</v>
      </c>
      <c r="C2" s="431"/>
      <c r="D2" s="486"/>
      <c r="E2" s="434"/>
      <c r="F2" s="486" t="s">
        <v>49</v>
      </c>
      <c r="G2" s="431"/>
      <c r="H2" s="486"/>
      <c r="I2" s="434"/>
    </row>
    <row r="3" spans="1:11" s="128" customFormat="1" ht="31.5" customHeight="1" thickBot="1">
      <c r="A3" s="436"/>
      <c r="B3" s="86" t="s">
        <v>48</v>
      </c>
      <c r="C3" s="186" t="s">
        <v>45</v>
      </c>
      <c r="D3" s="86" t="s">
        <v>47</v>
      </c>
      <c r="E3" s="185" t="s">
        <v>43</v>
      </c>
      <c r="F3" s="298" t="s">
        <v>46</v>
      </c>
      <c r="G3" s="299" t="s">
        <v>45</v>
      </c>
      <c r="H3" s="298" t="s">
        <v>44</v>
      </c>
      <c r="I3" s="185" t="s">
        <v>43</v>
      </c>
      <c r="K3" s="275"/>
    </row>
    <row r="4" spans="1:11" s="272" customFormat="1" ht="15.75" customHeight="1" thickBot="1">
      <c r="A4" s="184" t="s">
        <v>42</v>
      </c>
      <c r="B4" s="183">
        <f>B5+B17+B27+B34+B43+B48</f>
        <v>36350.606999999996</v>
      </c>
      <c r="C4" s="182">
        <f aca="true" t="shared" si="0" ref="C4:C48">(B4/$B$4)</f>
        <v>1</v>
      </c>
      <c r="D4" s="181">
        <f>D5+D17+D27+D34+D43+D48</f>
        <v>42706.527</v>
      </c>
      <c r="E4" s="274">
        <f aca="true" t="shared" si="1" ref="E4:E12">IF(ISERROR(B4/D4-1),"         /0",(B4/D4-1))</f>
        <v>-0.14882783608229266</v>
      </c>
      <c r="F4" s="183">
        <f>F5+F17+F27+F34+F43+F48</f>
        <v>36350.606999999996</v>
      </c>
      <c r="G4" s="182">
        <f aca="true" t="shared" si="2" ref="G4:G48">(F4/$F$4)</f>
        <v>1</v>
      </c>
      <c r="H4" s="181">
        <f>H5+H17+H27+H34+H43+H48</f>
        <v>42706.527</v>
      </c>
      <c r="I4" s="180">
        <f aca="true" t="shared" si="3" ref="I4:I12">IF(ISERROR(F4/H4-1),"         /0",(F4/H4-1))</f>
        <v>-0.14882783608229266</v>
      </c>
      <c r="K4" s="273"/>
    </row>
    <row r="5" spans="1:15" s="174" customFormat="1" ht="15.75" customHeight="1">
      <c r="A5" s="169" t="s">
        <v>234</v>
      </c>
      <c r="B5" s="178">
        <f>SUM(B6:B16)</f>
        <v>23012.94</v>
      </c>
      <c r="C5" s="166">
        <f t="shared" si="0"/>
        <v>0.6330826882753292</v>
      </c>
      <c r="D5" s="177">
        <f>SUM(D6:D16)</f>
        <v>25790.164999999997</v>
      </c>
      <c r="E5" s="223">
        <f t="shared" si="1"/>
        <v>-0.1076854296977161</v>
      </c>
      <c r="F5" s="178">
        <f>SUM(F6:F16)</f>
        <v>23012.94</v>
      </c>
      <c r="G5" s="166">
        <f t="shared" si="2"/>
        <v>0.6330826882753292</v>
      </c>
      <c r="H5" s="177">
        <f>SUM(H6:H16)</f>
        <v>25790.164999999997</v>
      </c>
      <c r="I5" s="267">
        <f t="shared" si="3"/>
        <v>-0.1076854296977161</v>
      </c>
      <c r="K5" s="271"/>
      <c r="L5" s="176"/>
      <c r="M5" s="175"/>
      <c r="N5" s="175"/>
      <c r="O5" s="175"/>
    </row>
    <row r="6" spans="1:11" s="214" customFormat="1" ht="15.75" customHeight="1">
      <c r="A6" s="266" t="s">
        <v>60</v>
      </c>
      <c r="B6" s="270">
        <v>6714.23</v>
      </c>
      <c r="C6" s="264">
        <f t="shared" si="0"/>
        <v>0.1847075070850949</v>
      </c>
      <c r="D6" s="268">
        <v>9406.705999999998</v>
      </c>
      <c r="E6" s="218">
        <f t="shared" si="1"/>
        <v>-0.28622941973523985</v>
      </c>
      <c r="F6" s="269">
        <v>6714.23</v>
      </c>
      <c r="G6" s="264">
        <f t="shared" si="2"/>
        <v>0.1847075070850949</v>
      </c>
      <c r="H6" s="268">
        <v>9406.705999999998</v>
      </c>
      <c r="I6" s="262">
        <f t="shared" si="3"/>
        <v>-0.28622941973523985</v>
      </c>
      <c r="J6" s="136"/>
      <c r="K6" s="253"/>
    </row>
    <row r="7" spans="1:11" s="214" customFormat="1" ht="15.75" customHeight="1">
      <c r="A7" s="266" t="s">
        <v>100</v>
      </c>
      <c r="B7" s="270">
        <v>6243.286</v>
      </c>
      <c r="C7" s="264">
        <f t="shared" si="0"/>
        <v>0.17175190499569926</v>
      </c>
      <c r="D7" s="268">
        <v>6584.499</v>
      </c>
      <c r="E7" s="218">
        <f t="shared" si="1"/>
        <v>-0.051820647250458984</v>
      </c>
      <c r="F7" s="269">
        <v>6243.286</v>
      </c>
      <c r="G7" s="264">
        <f t="shared" si="2"/>
        <v>0.17175190499569926</v>
      </c>
      <c r="H7" s="268">
        <v>6584.499</v>
      </c>
      <c r="I7" s="262">
        <f t="shared" si="3"/>
        <v>-0.051820647250458984</v>
      </c>
      <c r="J7" s="136"/>
      <c r="K7" s="253"/>
    </row>
    <row r="8" spans="1:11" s="214" customFormat="1" ht="15.75" customHeight="1">
      <c r="A8" s="266" t="s">
        <v>99</v>
      </c>
      <c r="B8" s="270">
        <v>5772.424</v>
      </c>
      <c r="C8" s="264">
        <f t="shared" si="0"/>
        <v>0.15879855871457663</v>
      </c>
      <c r="D8" s="268">
        <v>5581.46</v>
      </c>
      <c r="E8" s="218">
        <f t="shared" si="1"/>
        <v>0.03421398702131695</v>
      </c>
      <c r="F8" s="269">
        <v>5772.424</v>
      </c>
      <c r="G8" s="264">
        <f t="shared" si="2"/>
        <v>0.15879855871457663</v>
      </c>
      <c r="H8" s="268">
        <v>5581.46</v>
      </c>
      <c r="I8" s="262">
        <f t="shared" si="3"/>
        <v>0.03421398702131695</v>
      </c>
      <c r="J8" s="136"/>
      <c r="K8" s="253"/>
    </row>
    <row r="9" spans="1:11" s="214" customFormat="1" ht="15.75" customHeight="1">
      <c r="A9" s="266" t="s">
        <v>41</v>
      </c>
      <c r="B9" s="270">
        <v>894.7309999999999</v>
      </c>
      <c r="C9" s="264">
        <f t="shared" si="0"/>
        <v>0.024613921852804272</v>
      </c>
      <c r="D9" s="268">
        <v>882.768</v>
      </c>
      <c r="E9" s="218">
        <f t="shared" si="1"/>
        <v>0.01355169195077277</v>
      </c>
      <c r="F9" s="269">
        <v>894.7309999999999</v>
      </c>
      <c r="G9" s="264">
        <f t="shared" si="2"/>
        <v>0.024613921852804272</v>
      </c>
      <c r="H9" s="268">
        <v>882.768</v>
      </c>
      <c r="I9" s="262">
        <f t="shared" si="3"/>
        <v>0.01355169195077277</v>
      </c>
      <c r="J9" s="136"/>
      <c r="K9" s="253"/>
    </row>
    <row r="10" spans="1:11" s="214" customFormat="1" ht="15.75" customHeight="1">
      <c r="A10" s="266" t="s">
        <v>97</v>
      </c>
      <c r="B10" s="270">
        <v>854.6990000000001</v>
      </c>
      <c r="C10" s="264">
        <f t="shared" si="0"/>
        <v>0.023512647257857348</v>
      </c>
      <c r="D10" s="268">
        <v>911.681</v>
      </c>
      <c r="E10" s="218">
        <f t="shared" si="1"/>
        <v>-0.06250212519510656</v>
      </c>
      <c r="F10" s="269">
        <v>854.6990000000001</v>
      </c>
      <c r="G10" s="264">
        <f t="shared" si="2"/>
        <v>0.023512647257857348</v>
      </c>
      <c r="H10" s="268">
        <v>911.681</v>
      </c>
      <c r="I10" s="262">
        <f t="shared" si="3"/>
        <v>-0.06250212519510656</v>
      </c>
      <c r="J10" s="136"/>
      <c r="K10" s="253"/>
    </row>
    <row r="11" spans="1:11" s="214" customFormat="1" ht="15.75" customHeight="1">
      <c r="A11" s="266" t="s">
        <v>95</v>
      </c>
      <c r="B11" s="270">
        <v>740.238</v>
      </c>
      <c r="C11" s="264">
        <f t="shared" si="0"/>
        <v>0.020363841517144408</v>
      </c>
      <c r="D11" s="268">
        <v>271.541</v>
      </c>
      <c r="E11" s="218">
        <f t="shared" si="1"/>
        <v>1.7260634673953477</v>
      </c>
      <c r="F11" s="269">
        <v>740.238</v>
      </c>
      <c r="G11" s="264">
        <f t="shared" si="2"/>
        <v>0.020363841517144408</v>
      </c>
      <c r="H11" s="268">
        <v>271.541</v>
      </c>
      <c r="I11" s="262">
        <f t="shared" si="3"/>
        <v>1.7260634673953477</v>
      </c>
      <c r="J11" s="136"/>
      <c r="K11" s="253"/>
    </row>
    <row r="12" spans="1:11" s="214" customFormat="1" ht="15.75" customHeight="1">
      <c r="A12" s="266" t="s">
        <v>94</v>
      </c>
      <c r="B12" s="270">
        <v>651.069</v>
      </c>
      <c r="C12" s="264">
        <f t="shared" si="0"/>
        <v>0.017910815079374053</v>
      </c>
      <c r="D12" s="268">
        <v>1138.795</v>
      </c>
      <c r="E12" s="218">
        <f t="shared" si="1"/>
        <v>-0.4282825267058602</v>
      </c>
      <c r="F12" s="269">
        <v>651.069</v>
      </c>
      <c r="G12" s="264">
        <f t="shared" si="2"/>
        <v>0.017910815079374053</v>
      </c>
      <c r="H12" s="268">
        <v>1138.795</v>
      </c>
      <c r="I12" s="262">
        <f t="shared" si="3"/>
        <v>-0.4282825267058602</v>
      </c>
      <c r="J12" s="136"/>
      <c r="K12" s="253"/>
    </row>
    <row r="13" spans="1:11" s="214" customFormat="1" ht="15.75" customHeight="1">
      <c r="A13" s="266" t="s">
        <v>98</v>
      </c>
      <c r="B13" s="270">
        <v>450.6</v>
      </c>
      <c r="C13" s="264">
        <f t="shared" si="0"/>
        <v>0.012395941558830092</v>
      </c>
      <c r="D13" s="268">
        <v>21.953</v>
      </c>
      <c r="E13" s="218" t="s">
        <v>153</v>
      </c>
      <c r="F13" s="269">
        <v>450.6</v>
      </c>
      <c r="G13" s="264">
        <f t="shared" si="2"/>
        <v>0.012395941558830092</v>
      </c>
      <c r="H13" s="268">
        <v>21.953</v>
      </c>
      <c r="I13" s="262" t="s">
        <v>153</v>
      </c>
      <c r="J13" s="136"/>
      <c r="K13" s="253"/>
    </row>
    <row r="14" spans="1:11" s="214" customFormat="1" ht="15.75" customHeight="1">
      <c r="A14" s="266" t="s">
        <v>92</v>
      </c>
      <c r="B14" s="270">
        <v>307.54</v>
      </c>
      <c r="C14" s="264">
        <f t="shared" si="0"/>
        <v>0.008460381418114973</v>
      </c>
      <c r="D14" s="268">
        <v>331.08500000000004</v>
      </c>
      <c r="E14" s="218">
        <f aca="true" t="shared" si="4" ref="E14:E48">IF(ISERROR(B14/D14-1),"         /0",(B14/D14-1))</f>
        <v>-0.07111466843861847</v>
      </c>
      <c r="F14" s="269">
        <v>307.54</v>
      </c>
      <c r="G14" s="264">
        <f t="shared" si="2"/>
        <v>0.008460381418114973</v>
      </c>
      <c r="H14" s="268">
        <v>331.08500000000004</v>
      </c>
      <c r="I14" s="262">
        <f aca="true" t="shared" si="5" ref="I14:I48">IF(ISERROR(F14/H14-1),"         /0",(F14/H14-1))</f>
        <v>-0.07111466843861847</v>
      </c>
      <c r="J14" s="136"/>
      <c r="K14" s="253"/>
    </row>
    <row r="15" spans="1:11" s="214" customFormat="1" ht="15.75" customHeight="1">
      <c r="A15" s="266" t="s">
        <v>85</v>
      </c>
      <c r="B15" s="270">
        <v>163.34400000000002</v>
      </c>
      <c r="C15" s="264">
        <f t="shared" si="0"/>
        <v>0.004493570079861391</v>
      </c>
      <c r="D15" s="268">
        <v>306.64</v>
      </c>
      <c r="E15" s="218">
        <f t="shared" si="4"/>
        <v>-0.46731020088703357</v>
      </c>
      <c r="F15" s="269">
        <v>163.34400000000002</v>
      </c>
      <c r="G15" s="264">
        <f t="shared" si="2"/>
        <v>0.004493570079861391</v>
      </c>
      <c r="H15" s="268">
        <v>306.64</v>
      </c>
      <c r="I15" s="262">
        <f t="shared" si="5"/>
        <v>-0.46731020088703357</v>
      </c>
      <c r="J15" s="136"/>
      <c r="K15" s="253"/>
    </row>
    <row r="16" spans="1:11" s="214" customFormat="1" ht="15.75" customHeight="1" thickBot="1">
      <c r="A16" s="266" t="s">
        <v>149</v>
      </c>
      <c r="B16" s="270">
        <v>220.779</v>
      </c>
      <c r="C16" s="264">
        <f t="shared" si="0"/>
        <v>0.006073598715971924</v>
      </c>
      <c r="D16" s="268">
        <v>353.03700000000003</v>
      </c>
      <c r="E16" s="218">
        <f t="shared" si="4"/>
        <v>-0.3746292881482678</v>
      </c>
      <c r="F16" s="269">
        <v>220.779</v>
      </c>
      <c r="G16" s="264">
        <f t="shared" si="2"/>
        <v>0.006073598715971924</v>
      </c>
      <c r="H16" s="268">
        <v>353.03700000000003</v>
      </c>
      <c r="I16" s="262">
        <f t="shared" si="5"/>
        <v>-0.3746292881482678</v>
      </c>
      <c r="J16" s="136"/>
      <c r="K16" s="253"/>
    </row>
    <row r="17" spans="1:11" s="156" customFormat="1" ht="15.75" customHeight="1">
      <c r="A17" s="169" t="s">
        <v>190</v>
      </c>
      <c r="B17" s="167">
        <f>SUM(B18:B26)</f>
        <v>5843.092000000001</v>
      </c>
      <c r="C17" s="166">
        <f t="shared" si="0"/>
        <v>0.16074262528821048</v>
      </c>
      <c r="D17" s="165">
        <f>SUM(D18:D26)</f>
        <v>6879.466999999999</v>
      </c>
      <c r="E17" s="223">
        <f t="shared" si="4"/>
        <v>-0.1506475719703283</v>
      </c>
      <c r="F17" s="167">
        <f>SUM(F18:F26)</f>
        <v>5843.092000000001</v>
      </c>
      <c r="G17" s="166">
        <f t="shared" si="2"/>
        <v>0.16074262528821048</v>
      </c>
      <c r="H17" s="165">
        <f>SUM(H18:H26)</f>
        <v>6879.466999999999</v>
      </c>
      <c r="I17" s="267">
        <f t="shared" si="5"/>
        <v>-0.1506475719703283</v>
      </c>
      <c r="J17" s="157"/>
      <c r="K17" s="256"/>
    </row>
    <row r="18" spans="1:11" s="214" customFormat="1" ht="15.75" customHeight="1">
      <c r="A18" s="266" t="s">
        <v>41</v>
      </c>
      <c r="B18" s="221">
        <v>1743.4719999999998</v>
      </c>
      <c r="C18" s="264">
        <f t="shared" si="0"/>
        <v>0.04796266538272662</v>
      </c>
      <c r="D18" s="263">
        <v>1685.6350000000002</v>
      </c>
      <c r="E18" s="218">
        <f t="shared" si="4"/>
        <v>0.034311698558703085</v>
      </c>
      <c r="F18" s="221">
        <v>1743.4719999999998</v>
      </c>
      <c r="G18" s="264">
        <f t="shared" si="2"/>
        <v>0.04796266538272662</v>
      </c>
      <c r="H18" s="263">
        <v>1685.6350000000002</v>
      </c>
      <c r="I18" s="262">
        <f t="shared" si="5"/>
        <v>0.034311698558703085</v>
      </c>
      <c r="J18" s="136"/>
      <c r="K18" s="253"/>
    </row>
    <row r="19" spans="1:11" s="214" customFormat="1" ht="15.75" customHeight="1">
      <c r="A19" s="266" t="s">
        <v>60</v>
      </c>
      <c r="B19" s="221">
        <v>1342.2950000000003</v>
      </c>
      <c r="C19" s="264">
        <f t="shared" si="0"/>
        <v>0.03692634348581856</v>
      </c>
      <c r="D19" s="263">
        <v>1749.552</v>
      </c>
      <c r="E19" s="218">
        <f t="shared" si="4"/>
        <v>-0.23277787685075935</v>
      </c>
      <c r="F19" s="221">
        <v>1342.2950000000003</v>
      </c>
      <c r="G19" s="264">
        <f t="shared" si="2"/>
        <v>0.03692634348581856</v>
      </c>
      <c r="H19" s="263">
        <v>1749.552</v>
      </c>
      <c r="I19" s="262">
        <f t="shared" si="5"/>
        <v>-0.23277787685075935</v>
      </c>
      <c r="J19" s="136"/>
      <c r="K19" s="253"/>
    </row>
    <row r="20" spans="1:11" s="214" customFormat="1" ht="15.75" customHeight="1">
      <c r="A20" s="266" t="s">
        <v>62</v>
      </c>
      <c r="B20" s="221">
        <v>1277.625</v>
      </c>
      <c r="C20" s="264">
        <f t="shared" si="0"/>
        <v>0.035147281034399236</v>
      </c>
      <c r="D20" s="263">
        <v>1615.619</v>
      </c>
      <c r="E20" s="218">
        <f t="shared" si="4"/>
        <v>-0.20920402644435343</v>
      </c>
      <c r="F20" s="221">
        <v>1277.625</v>
      </c>
      <c r="G20" s="264">
        <f t="shared" si="2"/>
        <v>0.035147281034399236</v>
      </c>
      <c r="H20" s="263">
        <v>1615.619</v>
      </c>
      <c r="I20" s="262">
        <f t="shared" si="5"/>
        <v>-0.20920402644435343</v>
      </c>
      <c r="J20" s="136"/>
      <c r="K20" s="253"/>
    </row>
    <row r="21" spans="1:11" s="214" customFormat="1" ht="15.75" customHeight="1">
      <c r="A21" s="266" t="s">
        <v>96</v>
      </c>
      <c r="B21" s="221">
        <v>474.19000000000005</v>
      </c>
      <c r="C21" s="264">
        <f t="shared" si="0"/>
        <v>0.013044899085178965</v>
      </c>
      <c r="D21" s="263">
        <v>471.556</v>
      </c>
      <c r="E21" s="218">
        <f t="shared" si="4"/>
        <v>0.00558576287864021</v>
      </c>
      <c r="F21" s="221">
        <v>474.19000000000005</v>
      </c>
      <c r="G21" s="264">
        <f t="shared" si="2"/>
        <v>0.013044899085178965</v>
      </c>
      <c r="H21" s="263">
        <v>471.556</v>
      </c>
      <c r="I21" s="262">
        <f t="shared" si="5"/>
        <v>0.00558576287864021</v>
      </c>
      <c r="J21" s="136"/>
      <c r="K21" s="253"/>
    </row>
    <row r="22" spans="1:11" s="214" customFormat="1" ht="15.75" customHeight="1">
      <c r="A22" s="266" t="s">
        <v>98</v>
      </c>
      <c r="B22" s="221">
        <v>214.928</v>
      </c>
      <c r="C22" s="264">
        <f t="shared" si="0"/>
        <v>0.005912638542734651</v>
      </c>
      <c r="D22" s="263">
        <v>185.63</v>
      </c>
      <c r="E22" s="218">
        <f t="shared" si="4"/>
        <v>0.15783009211873078</v>
      </c>
      <c r="F22" s="221">
        <v>214.928</v>
      </c>
      <c r="G22" s="264">
        <f t="shared" si="2"/>
        <v>0.005912638542734651</v>
      </c>
      <c r="H22" s="263">
        <v>185.63</v>
      </c>
      <c r="I22" s="262">
        <f t="shared" si="5"/>
        <v>0.15783009211873078</v>
      </c>
      <c r="J22" s="136"/>
      <c r="K22" s="253"/>
    </row>
    <row r="23" spans="1:11" s="214" customFormat="1" ht="15.75" customHeight="1">
      <c r="A23" s="266" t="s">
        <v>97</v>
      </c>
      <c r="B23" s="221">
        <v>212.641</v>
      </c>
      <c r="C23" s="264">
        <f t="shared" si="0"/>
        <v>0.005849723499802906</v>
      </c>
      <c r="D23" s="263">
        <v>258.518</v>
      </c>
      <c r="E23" s="218">
        <f t="shared" si="4"/>
        <v>-0.17746153072513315</v>
      </c>
      <c r="F23" s="221">
        <v>212.641</v>
      </c>
      <c r="G23" s="264">
        <f t="shared" si="2"/>
        <v>0.005849723499802906</v>
      </c>
      <c r="H23" s="263">
        <v>258.518</v>
      </c>
      <c r="I23" s="262">
        <f t="shared" si="5"/>
        <v>-0.17746153072513315</v>
      </c>
      <c r="J23" s="136"/>
      <c r="K23" s="253"/>
    </row>
    <row r="24" spans="1:11" s="214" customFormat="1" ht="15.75" customHeight="1">
      <c r="A24" s="266" t="s">
        <v>95</v>
      </c>
      <c r="B24" s="221">
        <v>197.452</v>
      </c>
      <c r="C24" s="264">
        <f t="shared" si="0"/>
        <v>0.005431876282010917</v>
      </c>
      <c r="D24" s="263">
        <v>468</v>
      </c>
      <c r="E24" s="218">
        <f t="shared" si="4"/>
        <v>-0.5780940170940171</v>
      </c>
      <c r="F24" s="221">
        <v>197.452</v>
      </c>
      <c r="G24" s="264">
        <f t="shared" si="2"/>
        <v>0.005431876282010917</v>
      </c>
      <c r="H24" s="263">
        <v>468</v>
      </c>
      <c r="I24" s="262">
        <f t="shared" si="5"/>
        <v>-0.5780940170940171</v>
      </c>
      <c r="J24" s="136"/>
      <c r="K24" s="253"/>
    </row>
    <row r="25" spans="1:11" s="214" customFormat="1" ht="15.75" customHeight="1">
      <c r="A25" s="266" t="s">
        <v>63</v>
      </c>
      <c r="B25" s="221">
        <v>91.282</v>
      </c>
      <c r="C25" s="264">
        <f t="shared" si="0"/>
        <v>0.0025111547655861702</v>
      </c>
      <c r="D25" s="263">
        <v>58.432</v>
      </c>
      <c r="E25" s="218">
        <f t="shared" si="4"/>
        <v>0.5621919496166483</v>
      </c>
      <c r="F25" s="221">
        <v>91.282</v>
      </c>
      <c r="G25" s="264">
        <f t="shared" si="2"/>
        <v>0.0025111547655861702</v>
      </c>
      <c r="H25" s="263">
        <v>58.432</v>
      </c>
      <c r="I25" s="262">
        <f t="shared" si="5"/>
        <v>0.5621919496166483</v>
      </c>
      <c r="J25" s="136"/>
      <c r="K25" s="253"/>
    </row>
    <row r="26" spans="1:11" s="214" customFormat="1" ht="15.75" customHeight="1" thickBot="1">
      <c r="A26" s="266" t="s">
        <v>149</v>
      </c>
      <c r="B26" s="221">
        <v>289.20700000000005</v>
      </c>
      <c r="C26" s="264">
        <f t="shared" si="0"/>
        <v>0.007956043209952452</v>
      </c>
      <c r="D26" s="263">
        <v>386.525</v>
      </c>
      <c r="E26" s="218">
        <f t="shared" si="4"/>
        <v>-0.2517767285427849</v>
      </c>
      <c r="F26" s="221">
        <v>289.20700000000005</v>
      </c>
      <c r="G26" s="264">
        <f t="shared" si="2"/>
        <v>0.007956043209952452</v>
      </c>
      <c r="H26" s="263">
        <v>386.525</v>
      </c>
      <c r="I26" s="262">
        <f t="shared" si="5"/>
        <v>-0.2517767285427849</v>
      </c>
      <c r="J26" s="136"/>
      <c r="K26" s="253"/>
    </row>
    <row r="27" spans="1:11" s="156" customFormat="1" ht="15.75" customHeight="1">
      <c r="A27" s="169" t="s">
        <v>178</v>
      </c>
      <c r="B27" s="167">
        <f>SUM(B28:B33)</f>
        <v>2665.768</v>
      </c>
      <c r="C27" s="166">
        <f t="shared" si="0"/>
        <v>0.0733348964434074</v>
      </c>
      <c r="D27" s="165">
        <f>SUM(D28:D33)</f>
        <v>3558.0739999999996</v>
      </c>
      <c r="E27" s="223">
        <f t="shared" si="4"/>
        <v>-0.25078342946211907</v>
      </c>
      <c r="F27" s="167">
        <f>SUM(F28:F33)</f>
        <v>2665.768</v>
      </c>
      <c r="G27" s="166">
        <f t="shared" si="2"/>
        <v>0.0733348964434074</v>
      </c>
      <c r="H27" s="165">
        <f>SUM(H28:H33)</f>
        <v>3558.0739999999996</v>
      </c>
      <c r="I27" s="267">
        <f t="shared" si="5"/>
        <v>-0.25078342946211907</v>
      </c>
      <c r="J27" s="157"/>
      <c r="K27" s="256"/>
    </row>
    <row r="28" spans="1:11" s="214" customFormat="1" ht="15.75" customHeight="1">
      <c r="A28" s="266" t="s">
        <v>98</v>
      </c>
      <c r="B28" s="221">
        <v>1629.8870000000002</v>
      </c>
      <c r="C28" s="264">
        <f t="shared" si="0"/>
        <v>0.04483795827673525</v>
      </c>
      <c r="D28" s="263">
        <v>1475.9479999999999</v>
      </c>
      <c r="E28" s="218">
        <f t="shared" si="4"/>
        <v>0.10429838991617602</v>
      </c>
      <c r="F28" s="221">
        <v>1629.8870000000002</v>
      </c>
      <c r="G28" s="264">
        <f t="shared" si="2"/>
        <v>0.04483795827673525</v>
      </c>
      <c r="H28" s="263">
        <v>1475.9479999999999</v>
      </c>
      <c r="I28" s="262">
        <f t="shared" si="5"/>
        <v>0.10429838991617602</v>
      </c>
      <c r="J28" s="136"/>
      <c r="K28" s="253"/>
    </row>
    <row r="29" spans="1:11" s="214" customFormat="1" ht="15.75" customHeight="1">
      <c r="A29" s="266" t="s">
        <v>83</v>
      </c>
      <c r="B29" s="221">
        <v>325.033</v>
      </c>
      <c r="C29" s="264">
        <f t="shared" si="0"/>
        <v>0.008941611346407504</v>
      </c>
      <c r="D29" s="263">
        <v>470.688</v>
      </c>
      <c r="E29" s="218">
        <f t="shared" si="4"/>
        <v>-0.3094512713304779</v>
      </c>
      <c r="F29" s="221">
        <v>325.033</v>
      </c>
      <c r="G29" s="264">
        <f t="shared" si="2"/>
        <v>0.008941611346407504</v>
      </c>
      <c r="H29" s="263">
        <v>470.688</v>
      </c>
      <c r="I29" s="262">
        <f t="shared" si="5"/>
        <v>-0.3094512713304779</v>
      </c>
      <c r="J29" s="136"/>
      <c r="K29" s="253"/>
    </row>
    <row r="30" spans="1:11" s="214" customFormat="1" ht="15.75" customHeight="1">
      <c r="A30" s="266" t="s">
        <v>91</v>
      </c>
      <c r="B30" s="221">
        <v>301.167</v>
      </c>
      <c r="C30" s="264">
        <f t="shared" si="0"/>
        <v>0.00828506109952992</v>
      </c>
      <c r="D30" s="263">
        <v>330.781</v>
      </c>
      <c r="E30" s="218">
        <f t="shared" si="4"/>
        <v>-0.08952751216061394</v>
      </c>
      <c r="F30" s="221">
        <v>301.167</v>
      </c>
      <c r="G30" s="264">
        <f t="shared" si="2"/>
        <v>0.00828506109952992</v>
      </c>
      <c r="H30" s="263">
        <v>330.781</v>
      </c>
      <c r="I30" s="262">
        <f t="shared" si="5"/>
        <v>-0.08952751216061394</v>
      </c>
      <c r="J30" s="136"/>
      <c r="K30" s="253"/>
    </row>
    <row r="31" spans="1:11" s="214" customFormat="1" ht="15.75" customHeight="1">
      <c r="A31" s="266" t="s">
        <v>80</v>
      </c>
      <c r="B31" s="221">
        <v>170.19</v>
      </c>
      <c r="C31" s="264">
        <f t="shared" si="0"/>
        <v>0.004681902560801805</v>
      </c>
      <c r="D31" s="263">
        <v>251.536</v>
      </c>
      <c r="E31" s="218">
        <f t="shared" si="4"/>
        <v>-0.32339704853380824</v>
      </c>
      <c r="F31" s="221">
        <v>170.19</v>
      </c>
      <c r="G31" s="264">
        <f t="shared" si="2"/>
        <v>0.004681902560801805</v>
      </c>
      <c r="H31" s="263">
        <v>251.536</v>
      </c>
      <c r="I31" s="262">
        <f t="shared" si="5"/>
        <v>-0.32339704853380824</v>
      </c>
      <c r="J31" s="136"/>
      <c r="K31" s="253"/>
    </row>
    <row r="32" spans="1:11" s="214" customFormat="1" ht="15.75" customHeight="1">
      <c r="A32" s="266" t="s">
        <v>41</v>
      </c>
      <c r="B32" s="221">
        <v>109.93900000000001</v>
      </c>
      <c r="C32" s="264">
        <f t="shared" si="0"/>
        <v>0.003024406167412831</v>
      </c>
      <c r="D32" s="263">
        <v>115.303</v>
      </c>
      <c r="E32" s="218">
        <f t="shared" si="4"/>
        <v>-0.04652090578736012</v>
      </c>
      <c r="F32" s="221">
        <v>109.93900000000001</v>
      </c>
      <c r="G32" s="264">
        <f t="shared" si="2"/>
        <v>0.003024406167412831</v>
      </c>
      <c r="H32" s="263">
        <v>115.303</v>
      </c>
      <c r="I32" s="262">
        <f t="shared" si="5"/>
        <v>-0.04652090578736012</v>
      </c>
      <c r="J32" s="136"/>
      <c r="K32" s="253"/>
    </row>
    <row r="33" spans="1:11" s="214" customFormat="1" ht="15.75" customHeight="1" thickBot="1">
      <c r="A33" s="266" t="s">
        <v>149</v>
      </c>
      <c r="B33" s="221">
        <v>129.552</v>
      </c>
      <c r="C33" s="264">
        <f t="shared" si="0"/>
        <v>0.0035639569925200974</v>
      </c>
      <c r="D33" s="263">
        <v>913.818</v>
      </c>
      <c r="E33" s="218">
        <f t="shared" si="4"/>
        <v>-0.8582299757719809</v>
      </c>
      <c r="F33" s="221">
        <v>129.552</v>
      </c>
      <c r="G33" s="264">
        <f t="shared" si="2"/>
        <v>0.0035639569925200974</v>
      </c>
      <c r="H33" s="263">
        <v>913.818</v>
      </c>
      <c r="I33" s="262">
        <f t="shared" si="5"/>
        <v>-0.8582299757719809</v>
      </c>
      <c r="J33" s="136"/>
      <c r="K33" s="253"/>
    </row>
    <row r="34" spans="1:11" s="156" customFormat="1" ht="15.75" customHeight="1">
      <c r="A34" s="169" t="s">
        <v>214</v>
      </c>
      <c r="B34" s="167">
        <f>SUM(B35:B42)</f>
        <v>2982.5099999999998</v>
      </c>
      <c r="C34" s="166">
        <f t="shared" si="0"/>
        <v>0.0820484235655267</v>
      </c>
      <c r="D34" s="165">
        <f>SUM(D35:D42)</f>
        <v>3530.6140000000005</v>
      </c>
      <c r="E34" s="223">
        <f t="shared" si="4"/>
        <v>-0.1552432523068228</v>
      </c>
      <c r="F34" s="171">
        <f>SUM(F35:F42)</f>
        <v>2982.5099999999998</v>
      </c>
      <c r="G34" s="166">
        <f t="shared" si="2"/>
        <v>0.0820484235655267</v>
      </c>
      <c r="H34" s="165">
        <f>SUM(H35:H42)</f>
        <v>3530.6140000000005</v>
      </c>
      <c r="I34" s="267">
        <f t="shared" si="5"/>
        <v>-0.1552432523068228</v>
      </c>
      <c r="J34" s="157"/>
      <c r="K34" s="256"/>
    </row>
    <row r="35" spans="1:11" s="214" customFormat="1" ht="15.75" customHeight="1">
      <c r="A35" s="266" t="s">
        <v>62</v>
      </c>
      <c r="B35" s="221">
        <v>637.65</v>
      </c>
      <c r="C35" s="264">
        <f t="shared" si="0"/>
        <v>0.01754166030845097</v>
      </c>
      <c r="D35" s="263">
        <v>1080.305</v>
      </c>
      <c r="E35" s="218">
        <f t="shared" si="4"/>
        <v>-0.40975002429869345</v>
      </c>
      <c r="F35" s="265">
        <v>637.65</v>
      </c>
      <c r="G35" s="264">
        <f t="shared" si="2"/>
        <v>0.01754166030845097</v>
      </c>
      <c r="H35" s="263">
        <v>1080.305</v>
      </c>
      <c r="I35" s="262">
        <f t="shared" si="5"/>
        <v>-0.40975002429869345</v>
      </c>
      <c r="J35" s="136"/>
      <c r="K35" s="253"/>
    </row>
    <row r="36" spans="1:11" s="214" customFormat="1" ht="15.75" customHeight="1">
      <c r="A36" s="266" t="s">
        <v>93</v>
      </c>
      <c r="B36" s="221">
        <v>633.7929999999999</v>
      </c>
      <c r="C36" s="264">
        <f t="shared" si="0"/>
        <v>0.017435554790047932</v>
      </c>
      <c r="D36" s="263">
        <v>485.80899999999997</v>
      </c>
      <c r="E36" s="218">
        <f t="shared" si="4"/>
        <v>0.30461354153587106</v>
      </c>
      <c r="F36" s="265">
        <v>633.7929999999999</v>
      </c>
      <c r="G36" s="264">
        <f t="shared" si="2"/>
        <v>0.017435554790047932</v>
      </c>
      <c r="H36" s="263">
        <v>485.80899999999997</v>
      </c>
      <c r="I36" s="262">
        <f t="shared" si="5"/>
        <v>0.30461354153587106</v>
      </c>
      <c r="J36" s="136"/>
      <c r="K36" s="253"/>
    </row>
    <row r="37" spans="1:11" s="214" customFormat="1" ht="15.75" customHeight="1">
      <c r="A37" s="266" t="s">
        <v>96</v>
      </c>
      <c r="B37" s="221">
        <v>548.876</v>
      </c>
      <c r="C37" s="264">
        <f t="shared" si="0"/>
        <v>0.015099500264190912</v>
      </c>
      <c r="D37" s="263">
        <v>592.383</v>
      </c>
      <c r="E37" s="218">
        <f t="shared" si="4"/>
        <v>-0.0734440387384514</v>
      </c>
      <c r="F37" s="265">
        <v>548.876</v>
      </c>
      <c r="G37" s="264">
        <f t="shared" si="2"/>
        <v>0.015099500264190912</v>
      </c>
      <c r="H37" s="263">
        <v>592.383</v>
      </c>
      <c r="I37" s="262">
        <f t="shared" si="5"/>
        <v>-0.0734440387384514</v>
      </c>
      <c r="J37" s="136"/>
      <c r="K37" s="253"/>
    </row>
    <row r="38" spans="1:11" s="214" customFormat="1" ht="15.75" customHeight="1">
      <c r="A38" s="266" t="s">
        <v>60</v>
      </c>
      <c r="B38" s="221">
        <v>333.41499999999996</v>
      </c>
      <c r="C38" s="264">
        <f t="shared" si="0"/>
        <v>0.009172198967681613</v>
      </c>
      <c r="D38" s="263">
        <v>474.148</v>
      </c>
      <c r="E38" s="218">
        <f t="shared" si="4"/>
        <v>-0.2968123876932942</v>
      </c>
      <c r="F38" s="265">
        <v>333.41499999999996</v>
      </c>
      <c r="G38" s="264">
        <f t="shared" si="2"/>
        <v>0.009172198967681613</v>
      </c>
      <c r="H38" s="263">
        <v>474.148</v>
      </c>
      <c r="I38" s="262">
        <f t="shared" si="5"/>
        <v>-0.2968123876932942</v>
      </c>
      <c r="J38" s="136"/>
      <c r="K38" s="253"/>
    </row>
    <row r="39" spans="1:11" s="214" customFormat="1" ht="15.75" customHeight="1">
      <c r="A39" s="266" t="s">
        <v>41</v>
      </c>
      <c r="B39" s="221">
        <v>217.134</v>
      </c>
      <c r="C39" s="264">
        <f t="shared" si="0"/>
        <v>0.005973325287250361</v>
      </c>
      <c r="D39" s="263">
        <v>177.02200000000002</v>
      </c>
      <c r="E39" s="218">
        <f t="shared" si="4"/>
        <v>0.22659330478697548</v>
      </c>
      <c r="F39" s="265">
        <v>217.134</v>
      </c>
      <c r="G39" s="264">
        <f t="shared" si="2"/>
        <v>0.005973325287250361</v>
      </c>
      <c r="H39" s="263">
        <v>177.02200000000002</v>
      </c>
      <c r="I39" s="262">
        <f t="shared" si="5"/>
        <v>0.22659330478697548</v>
      </c>
      <c r="J39" s="136"/>
      <c r="K39" s="253"/>
    </row>
    <row r="40" spans="1:11" s="214" customFormat="1" ht="15.75" customHeight="1">
      <c r="A40" s="266" t="s">
        <v>63</v>
      </c>
      <c r="B40" s="221">
        <v>197.471</v>
      </c>
      <c r="C40" s="264">
        <f t="shared" si="0"/>
        <v>0.005432398969293691</v>
      </c>
      <c r="D40" s="263">
        <v>302.108</v>
      </c>
      <c r="E40" s="218">
        <f t="shared" si="4"/>
        <v>-0.3463562699431991</v>
      </c>
      <c r="F40" s="265">
        <v>197.471</v>
      </c>
      <c r="G40" s="264">
        <f t="shared" si="2"/>
        <v>0.005432398969293691</v>
      </c>
      <c r="H40" s="263">
        <v>302.108</v>
      </c>
      <c r="I40" s="262">
        <f t="shared" si="5"/>
        <v>-0.3463562699431991</v>
      </c>
      <c r="J40" s="136"/>
      <c r="K40" s="253"/>
    </row>
    <row r="41" spans="1:11" s="214" customFormat="1" ht="15.75" customHeight="1">
      <c r="A41" s="266" t="s">
        <v>40</v>
      </c>
      <c r="B41" s="221">
        <v>158.382</v>
      </c>
      <c r="C41" s="264">
        <f t="shared" si="0"/>
        <v>0.0043570661694865235</v>
      </c>
      <c r="D41" s="263">
        <v>96.048</v>
      </c>
      <c r="E41" s="218">
        <f t="shared" si="4"/>
        <v>0.6489880059970015</v>
      </c>
      <c r="F41" s="265">
        <v>158.382</v>
      </c>
      <c r="G41" s="264">
        <f t="shared" si="2"/>
        <v>0.0043570661694865235</v>
      </c>
      <c r="H41" s="263">
        <v>96.048</v>
      </c>
      <c r="I41" s="262">
        <f t="shared" si="5"/>
        <v>0.6489880059970015</v>
      </c>
      <c r="J41" s="136"/>
      <c r="K41" s="253"/>
    </row>
    <row r="42" spans="1:11" s="214" customFormat="1" ht="15.75" customHeight="1" thickBot="1">
      <c r="A42" s="266" t="s">
        <v>149</v>
      </c>
      <c r="B42" s="221">
        <v>255.78900000000002</v>
      </c>
      <c r="C42" s="264">
        <f t="shared" si="0"/>
        <v>0.007036718809124701</v>
      </c>
      <c r="D42" s="263">
        <v>322.79099999999994</v>
      </c>
      <c r="E42" s="218">
        <f t="shared" si="4"/>
        <v>-0.2075708430532448</v>
      </c>
      <c r="F42" s="265">
        <v>255.78900000000002</v>
      </c>
      <c r="G42" s="264">
        <f t="shared" si="2"/>
        <v>0.007036718809124701</v>
      </c>
      <c r="H42" s="263">
        <v>322.79099999999994</v>
      </c>
      <c r="I42" s="262">
        <f t="shared" si="5"/>
        <v>-0.2075708430532448</v>
      </c>
      <c r="J42" s="136"/>
      <c r="K42" s="253"/>
    </row>
    <row r="43" spans="1:11" s="156" customFormat="1" ht="15.75" customHeight="1">
      <c r="A43" s="169" t="s">
        <v>163</v>
      </c>
      <c r="B43" s="167">
        <f>SUM(B44:B47)</f>
        <v>1803.7669999999998</v>
      </c>
      <c r="C43" s="166">
        <f t="shared" si="0"/>
        <v>0.04962137220982307</v>
      </c>
      <c r="D43" s="165">
        <f>SUM(D44:D47)</f>
        <v>2917.974</v>
      </c>
      <c r="E43" s="223">
        <f t="shared" si="4"/>
        <v>-0.3818426757743558</v>
      </c>
      <c r="F43" s="171">
        <f>SUM(F44:F47)</f>
        <v>1803.7669999999998</v>
      </c>
      <c r="G43" s="166">
        <f t="shared" si="2"/>
        <v>0.04962137220982307</v>
      </c>
      <c r="H43" s="165">
        <f>SUM(H44:H47)</f>
        <v>2917.974</v>
      </c>
      <c r="I43" s="267">
        <f t="shared" si="5"/>
        <v>-0.3818426757743558</v>
      </c>
      <c r="J43" s="157"/>
      <c r="K43" s="256"/>
    </row>
    <row r="44" spans="1:11" s="214" customFormat="1" ht="15.75" customHeight="1">
      <c r="A44" s="266" t="s">
        <v>62</v>
      </c>
      <c r="B44" s="221">
        <v>1669.0649999999998</v>
      </c>
      <c r="C44" s="264">
        <f t="shared" si="0"/>
        <v>0.045915739453814344</v>
      </c>
      <c r="D44" s="263">
        <v>2838.2540000000004</v>
      </c>
      <c r="E44" s="218">
        <f t="shared" si="4"/>
        <v>-0.41193952338303774</v>
      </c>
      <c r="F44" s="265">
        <v>1669.0649999999998</v>
      </c>
      <c r="G44" s="264">
        <f t="shared" si="2"/>
        <v>0.045915739453814344</v>
      </c>
      <c r="H44" s="263">
        <v>2838.2540000000004</v>
      </c>
      <c r="I44" s="262">
        <f t="shared" si="5"/>
        <v>-0.41193952338303774</v>
      </c>
      <c r="J44" s="136"/>
      <c r="K44" s="253"/>
    </row>
    <row r="45" spans="1:11" s="214" customFormat="1" ht="15.75" customHeight="1">
      <c r="A45" s="266" t="s">
        <v>60</v>
      </c>
      <c r="B45" s="221">
        <v>64.48400000000001</v>
      </c>
      <c r="C45" s="264">
        <f t="shared" si="0"/>
        <v>0.0017739456180195289</v>
      </c>
      <c r="D45" s="263"/>
      <c r="E45" s="218" t="str">
        <f t="shared" si="4"/>
        <v>         /0</v>
      </c>
      <c r="F45" s="265">
        <v>64.48400000000001</v>
      </c>
      <c r="G45" s="264">
        <f t="shared" si="2"/>
        <v>0.0017739456180195289</v>
      </c>
      <c r="H45" s="263"/>
      <c r="I45" s="262" t="str">
        <f t="shared" si="5"/>
        <v>         /0</v>
      </c>
      <c r="J45" s="136"/>
      <c r="K45" s="253"/>
    </row>
    <row r="46" spans="1:11" s="214" customFormat="1" ht="15.75" customHeight="1">
      <c r="A46" s="266" t="s">
        <v>63</v>
      </c>
      <c r="B46" s="221">
        <v>46.141</v>
      </c>
      <c r="C46" s="264">
        <f t="shared" si="0"/>
        <v>0.0012693323112871267</v>
      </c>
      <c r="D46" s="263">
        <v>41.192</v>
      </c>
      <c r="E46" s="218">
        <f t="shared" si="4"/>
        <v>0.12014468828898806</v>
      </c>
      <c r="F46" s="265">
        <v>46.141</v>
      </c>
      <c r="G46" s="264">
        <f t="shared" si="2"/>
        <v>0.0012693323112871267</v>
      </c>
      <c r="H46" s="263">
        <v>41.192</v>
      </c>
      <c r="I46" s="262">
        <f t="shared" si="5"/>
        <v>0.12014468828898806</v>
      </c>
      <c r="J46" s="136"/>
      <c r="K46" s="253"/>
    </row>
    <row r="47" spans="1:11" s="214" customFormat="1" ht="15.75" customHeight="1" thickBot="1">
      <c r="A47" s="266" t="s">
        <v>149</v>
      </c>
      <c r="B47" s="221">
        <v>24.076999999999998</v>
      </c>
      <c r="C47" s="264">
        <f t="shared" si="0"/>
        <v>0.0006623548267020685</v>
      </c>
      <c r="D47" s="263">
        <v>38.528</v>
      </c>
      <c r="E47" s="218">
        <f t="shared" si="4"/>
        <v>-0.37507786544850497</v>
      </c>
      <c r="F47" s="265">
        <v>24.076999999999998</v>
      </c>
      <c r="G47" s="264">
        <f t="shared" si="2"/>
        <v>0.0006623548267020685</v>
      </c>
      <c r="H47" s="263">
        <v>38.528</v>
      </c>
      <c r="I47" s="262">
        <f t="shared" si="5"/>
        <v>-0.37507786544850497</v>
      </c>
      <c r="J47" s="136"/>
      <c r="K47" s="253"/>
    </row>
    <row r="48" spans="1:11" s="156" customFormat="1" ht="15.75" customHeight="1" thickBot="1">
      <c r="A48" s="261" t="s">
        <v>157</v>
      </c>
      <c r="B48" s="260">
        <v>42.53</v>
      </c>
      <c r="C48" s="259">
        <f t="shared" si="0"/>
        <v>0.00116999421770316</v>
      </c>
      <c r="D48" s="258">
        <v>30.232999999999997</v>
      </c>
      <c r="E48" s="257">
        <f t="shared" si="4"/>
        <v>0.40674097840108514</v>
      </c>
      <c r="F48" s="297">
        <v>42.53</v>
      </c>
      <c r="G48" s="259">
        <f t="shared" si="2"/>
        <v>0.00116999421770316</v>
      </c>
      <c r="H48" s="258">
        <v>30.232999999999997</v>
      </c>
      <c r="I48" s="257">
        <f t="shared" si="5"/>
        <v>0.40674097840108514</v>
      </c>
      <c r="J48" s="157"/>
      <c r="K48" s="256"/>
    </row>
    <row r="49" spans="1:11" s="214" customFormat="1" ht="15">
      <c r="A49" s="135" t="s">
        <v>247</v>
      </c>
      <c r="B49" s="255"/>
      <c r="C49" s="254"/>
      <c r="D49" s="255"/>
      <c r="E49" s="254"/>
      <c r="F49" s="255"/>
      <c r="G49" s="254"/>
      <c r="H49" s="255"/>
      <c r="I49" s="254"/>
      <c r="K49" s="253"/>
    </row>
    <row r="50" spans="2:11" s="214" customFormat="1" ht="15">
      <c r="B50" s="255"/>
      <c r="C50" s="254"/>
      <c r="D50" s="255"/>
      <c r="E50" s="254"/>
      <c r="F50" s="255"/>
      <c r="G50" s="254"/>
      <c r="H50" s="255"/>
      <c r="I50" s="254"/>
      <c r="K50" s="253"/>
    </row>
    <row r="51" spans="2:11" s="214" customFormat="1" ht="15">
      <c r="B51" s="255"/>
      <c r="C51" s="254"/>
      <c r="D51" s="255"/>
      <c r="E51" s="254"/>
      <c r="F51" s="255"/>
      <c r="G51" s="254"/>
      <c r="H51" s="255"/>
      <c r="I51" s="254"/>
      <c r="K51" s="253"/>
    </row>
    <row r="52" spans="2:11" s="214" customFormat="1" ht="15">
      <c r="B52" s="255"/>
      <c r="C52" s="254"/>
      <c r="D52" s="255"/>
      <c r="E52" s="254"/>
      <c r="F52" s="255"/>
      <c r="G52" s="254"/>
      <c r="H52" s="255"/>
      <c r="I52" s="254"/>
      <c r="K52" s="253"/>
    </row>
  </sheetData>
  <sheetProtection/>
  <mergeCells count="4">
    <mergeCell ref="B2:E2"/>
    <mergeCell ref="F2:I2"/>
    <mergeCell ref="A2:A3"/>
    <mergeCell ref="A1:I1"/>
  </mergeCells>
  <conditionalFormatting sqref="I1:I65536 E1:E65536">
    <cfRule type="cellIs" priority="1" dxfId="0" operator="lessThan" stopIfTrue="1">
      <formula>0</formula>
    </cfRule>
  </conditionalFormatting>
  <printOptions/>
  <pageMargins left="0.45" right="0.2362204724409449" top="0.2362204724409449" bottom="0.1968503937007874" header="0.2362204724409449" footer="0.1968503937007874"/>
  <pageSetup horizontalDpi="600" verticalDpi="600" orientation="portrait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5"/>
  </sheetPr>
  <dimension ref="A1:Q62"/>
  <sheetViews>
    <sheetView showGridLines="0" zoomScale="90" zoomScaleNormal="90" zoomScalePageLayoutView="0" workbookViewId="0" topLeftCell="A1">
      <selection activeCell="A1" sqref="A1:Q1"/>
    </sheetView>
  </sheetViews>
  <sheetFormatPr defaultColWidth="9.140625" defaultRowHeight="15"/>
  <cols>
    <col min="1" max="1" width="24.421875" style="214" customWidth="1"/>
    <col min="2" max="2" width="8.7109375" style="214" customWidth="1"/>
    <col min="3" max="4" width="10.00390625" style="214" customWidth="1"/>
    <col min="5" max="5" width="9.00390625" style="214" customWidth="1"/>
    <col min="6" max="6" width="8.140625" style="214" customWidth="1"/>
    <col min="7" max="7" width="9.8515625" style="214" customWidth="1"/>
    <col min="8" max="8" width="10.421875" style="214" customWidth="1"/>
    <col min="9" max="9" width="8.57421875" style="214" customWidth="1"/>
    <col min="10" max="11" width="9.8515625" style="214" customWidth="1"/>
    <col min="12" max="12" width="11.00390625" style="214" customWidth="1"/>
    <col min="13" max="13" width="9.57421875" style="214" customWidth="1"/>
    <col min="14" max="15" width="10.28125" style="214" customWidth="1"/>
    <col min="16" max="16" width="11.140625" style="214" customWidth="1"/>
    <col min="17" max="17" width="9.57421875" style="214" customWidth="1"/>
    <col min="18" max="16384" width="9.140625" style="214" customWidth="1"/>
  </cols>
  <sheetData>
    <row r="1" spans="1:17" ht="24" customHeight="1" thickBot="1">
      <c r="A1" s="467" t="s">
        <v>306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9"/>
    </row>
    <row r="2" spans="1:17" ht="15.75" customHeight="1" thickBot="1">
      <c r="A2" s="470" t="s">
        <v>305</v>
      </c>
      <c r="B2" s="464" t="s">
        <v>50</v>
      </c>
      <c r="C2" s="465"/>
      <c r="D2" s="465"/>
      <c r="E2" s="465"/>
      <c r="F2" s="465"/>
      <c r="G2" s="465"/>
      <c r="H2" s="465"/>
      <c r="I2" s="466"/>
      <c r="J2" s="464" t="s">
        <v>49</v>
      </c>
      <c r="K2" s="465"/>
      <c r="L2" s="465"/>
      <c r="M2" s="465"/>
      <c r="N2" s="465"/>
      <c r="O2" s="465"/>
      <c r="P2" s="465"/>
      <c r="Q2" s="466"/>
    </row>
    <row r="3" spans="1:17" s="249" customFormat="1" ht="26.25" customHeight="1">
      <c r="A3" s="471"/>
      <c r="B3" s="475" t="s">
        <v>48</v>
      </c>
      <c r="C3" s="476"/>
      <c r="D3" s="476"/>
      <c r="E3" s="473" t="s">
        <v>45</v>
      </c>
      <c r="F3" s="475" t="s">
        <v>47</v>
      </c>
      <c r="G3" s="476"/>
      <c r="H3" s="476"/>
      <c r="I3" s="477" t="s">
        <v>43</v>
      </c>
      <c r="J3" s="488" t="s">
        <v>229</v>
      </c>
      <c r="K3" s="489"/>
      <c r="L3" s="489"/>
      <c r="M3" s="473" t="s">
        <v>45</v>
      </c>
      <c r="N3" s="488" t="s">
        <v>228</v>
      </c>
      <c r="O3" s="489"/>
      <c r="P3" s="489"/>
      <c r="Q3" s="473" t="s">
        <v>43</v>
      </c>
    </row>
    <row r="4" spans="1:17" s="249" customFormat="1" ht="15.75" thickBot="1">
      <c r="A4" s="472"/>
      <c r="B4" s="251" t="s">
        <v>25</v>
      </c>
      <c r="C4" s="250" t="s">
        <v>24</v>
      </c>
      <c r="D4" s="250" t="s">
        <v>21</v>
      </c>
      <c r="E4" s="474"/>
      <c r="F4" s="251" t="s">
        <v>25</v>
      </c>
      <c r="G4" s="250" t="s">
        <v>24</v>
      </c>
      <c r="H4" s="250" t="s">
        <v>21</v>
      </c>
      <c r="I4" s="478"/>
      <c r="J4" s="251" t="s">
        <v>25</v>
      </c>
      <c r="K4" s="250" t="s">
        <v>24</v>
      </c>
      <c r="L4" s="250" t="s">
        <v>21</v>
      </c>
      <c r="M4" s="474"/>
      <c r="N4" s="251" t="s">
        <v>25</v>
      </c>
      <c r="O4" s="250" t="s">
        <v>24</v>
      </c>
      <c r="P4" s="250" t="s">
        <v>21</v>
      </c>
      <c r="Q4" s="474"/>
    </row>
    <row r="5" spans="1:17" s="302" customFormat="1" ht="18" customHeight="1">
      <c r="A5" s="307" t="s">
        <v>42</v>
      </c>
      <c r="B5" s="306">
        <f>SUM(B6:B60)</f>
        <v>733018</v>
      </c>
      <c r="C5" s="305">
        <f>SUM(C6:C60)</f>
        <v>733018</v>
      </c>
      <c r="D5" s="304">
        <f aca="true" t="shared" si="0" ref="D5:D36">C5+B5</f>
        <v>1466036</v>
      </c>
      <c r="E5" s="303">
        <f aca="true" t="shared" si="1" ref="E5:E36">D5/$D$5</f>
        <v>1</v>
      </c>
      <c r="F5" s="306">
        <f>SUM(F6:F60)</f>
        <v>757080</v>
      </c>
      <c r="G5" s="305">
        <f>SUM(G6:G60)</f>
        <v>757080</v>
      </c>
      <c r="H5" s="304">
        <f aca="true" t="shared" si="2" ref="H5:H36">G5+F5</f>
        <v>1514160</v>
      </c>
      <c r="I5" s="303">
        <f aca="true" t="shared" si="3" ref="I5:I36">(D5/H5-1)</f>
        <v>-0.031782638558672804</v>
      </c>
      <c r="J5" s="306">
        <f>SUM(J6:J60)</f>
        <v>733018</v>
      </c>
      <c r="K5" s="305">
        <f>SUM(K6:K60)</f>
        <v>733018</v>
      </c>
      <c r="L5" s="304">
        <f aca="true" t="shared" si="4" ref="L5:L36">K5+J5</f>
        <v>1466036</v>
      </c>
      <c r="M5" s="303">
        <f aca="true" t="shared" si="5" ref="M5:M36">L5/$L$5</f>
        <v>1</v>
      </c>
      <c r="N5" s="306">
        <f>SUM(N6:N60)</f>
        <v>757080</v>
      </c>
      <c r="O5" s="305">
        <f>SUM(O6:O60)</f>
        <v>757080</v>
      </c>
      <c r="P5" s="304">
        <f aca="true" t="shared" si="6" ref="P5:P36">O5+N5</f>
        <v>1514160</v>
      </c>
      <c r="Q5" s="303">
        <f aca="true" t="shared" si="7" ref="Q5:Q36">(L5/P5-1)</f>
        <v>-0.031782638558672804</v>
      </c>
    </row>
    <row r="6" spans="1:17" s="302" customFormat="1" ht="18" customHeight="1">
      <c r="A6" s="222" t="s">
        <v>304</v>
      </c>
      <c r="B6" s="221">
        <v>234881</v>
      </c>
      <c r="C6" s="219">
        <v>300866</v>
      </c>
      <c r="D6" s="219">
        <f t="shared" si="0"/>
        <v>535747</v>
      </c>
      <c r="E6" s="220">
        <f t="shared" si="1"/>
        <v>0.36543918430379607</v>
      </c>
      <c r="F6" s="221">
        <v>255796</v>
      </c>
      <c r="G6" s="219">
        <v>288701</v>
      </c>
      <c r="H6" s="219">
        <f t="shared" si="2"/>
        <v>544497</v>
      </c>
      <c r="I6" s="220">
        <f t="shared" si="3"/>
        <v>-0.016069877336330585</v>
      </c>
      <c r="J6" s="221">
        <v>234881</v>
      </c>
      <c r="K6" s="219">
        <v>300866</v>
      </c>
      <c r="L6" s="219">
        <f t="shared" si="4"/>
        <v>535747</v>
      </c>
      <c r="M6" s="220">
        <f t="shared" si="5"/>
        <v>0.36543918430379607</v>
      </c>
      <c r="N6" s="219">
        <v>255796</v>
      </c>
      <c r="O6" s="219">
        <v>288701</v>
      </c>
      <c r="P6" s="219">
        <f t="shared" si="6"/>
        <v>544497</v>
      </c>
      <c r="Q6" s="220">
        <f t="shared" si="7"/>
        <v>-0.016069877336330585</v>
      </c>
    </row>
    <row r="7" spans="1:17" s="302" customFormat="1" ht="18" customHeight="1">
      <c r="A7" s="222" t="s">
        <v>303</v>
      </c>
      <c r="B7" s="221">
        <v>65071</v>
      </c>
      <c r="C7" s="219">
        <v>57454</v>
      </c>
      <c r="D7" s="219">
        <f t="shared" si="0"/>
        <v>122525</v>
      </c>
      <c r="E7" s="220">
        <f t="shared" si="1"/>
        <v>0.08357571028269428</v>
      </c>
      <c r="F7" s="221">
        <v>72265</v>
      </c>
      <c r="G7" s="219">
        <v>68880</v>
      </c>
      <c r="H7" s="219">
        <f t="shared" si="2"/>
        <v>141145</v>
      </c>
      <c r="I7" s="220">
        <f t="shared" si="3"/>
        <v>-0.1319210740727621</v>
      </c>
      <c r="J7" s="221">
        <v>65071</v>
      </c>
      <c r="K7" s="219">
        <v>57454</v>
      </c>
      <c r="L7" s="219">
        <f t="shared" si="4"/>
        <v>122525</v>
      </c>
      <c r="M7" s="220">
        <f t="shared" si="5"/>
        <v>0.08357571028269428</v>
      </c>
      <c r="N7" s="219">
        <v>72265</v>
      </c>
      <c r="O7" s="219">
        <v>68880</v>
      </c>
      <c r="P7" s="219">
        <f t="shared" si="6"/>
        <v>141145</v>
      </c>
      <c r="Q7" s="220">
        <f t="shared" si="7"/>
        <v>-0.1319210740727621</v>
      </c>
    </row>
    <row r="8" spans="1:17" s="302" customFormat="1" ht="18" customHeight="1">
      <c r="A8" s="222" t="s">
        <v>302</v>
      </c>
      <c r="B8" s="221">
        <v>57572</v>
      </c>
      <c r="C8" s="219">
        <v>54521</v>
      </c>
      <c r="D8" s="219">
        <f t="shared" si="0"/>
        <v>112093</v>
      </c>
      <c r="E8" s="220">
        <f t="shared" si="1"/>
        <v>0.07645992322153071</v>
      </c>
      <c r="F8" s="221">
        <v>61327</v>
      </c>
      <c r="G8" s="219">
        <v>63111</v>
      </c>
      <c r="H8" s="219">
        <f t="shared" si="2"/>
        <v>124438</v>
      </c>
      <c r="I8" s="220">
        <f t="shared" si="3"/>
        <v>-0.09920603031228403</v>
      </c>
      <c r="J8" s="221">
        <v>57572</v>
      </c>
      <c r="K8" s="219">
        <v>54521</v>
      </c>
      <c r="L8" s="219">
        <f t="shared" si="4"/>
        <v>112093</v>
      </c>
      <c r="M8" s="220">
        <f t="shared" si="5"/>
        <v>0.07645992322153071</v>
      </c>
      <c r="N8" s="219">
        <v>61327</v>
      </c>
      <c r="O8" s="219">
        <v>63111</v>
      </c>
      <c r="P8" s="219">
        <f t="shared" si="6"/>
        <v>124438</v>
      </c>
      <c r="Q8" s="220">
        <f t="shared" si="7"/>
        <v>-0.09920603031228403</v>
      </c>
    </row>
    <row r="9" spans="1:17" s="302" customFormat="1" ht="18" customHeight="1">
      <c r="A9" s="222" t="s">
        <v>301</v>
      </c>
      <c r="B9" s="221">
        <v>53501</v>
      </c>
      <c r="C9" s="219">
        <v>41770</v>
      </c>
      <c r="D9" s="219">
        <f t="shared" si="0"/>
        <v>95271</v>
      </c>
      <c r="E9" s="220">
        <f t="shared" si="1"/>
        <v>0.06498544374080854</v>
      </c>
      <c r="F9" s="221">
        <v>56420</v>
      </c>
      <c r="G9" s="219">
        <v>46703</v>
      </c>
      <c r="H9" s="219">
        <f t="shared" si="2"/>
        <v>103123</v>
      </c>
      <c r="I9" s="220">
        <f t="shared" si="3"/>
        <v>-0.07614208275554435</v>
      </c>
      <c r="J9" s="221">
        <v>53501</v>
      </c>
      <c r="K9" s="219">
        <v>41770</v>
      </c>
      <c r="L9" s="219">
        <f t="shared" si="4"/>
        <v>95271</v>
      </c>
      <c r="M9" s="220">
        <f t="shared" si="5"/>
        <v>0.06498544374080854</v>
      </c>
      <c r="N9" s="219">
        <v>56420</v>
      </c>
      <c r="O9" s="219">
        <v>46703</v>
      </c>
      <c r="P9" s="219">
        <f t="shared" si="6"/>
        <v>103123</v>
      </c>
      <c r="Q9" s="220">
        <f t="shared" si="7"/>
        <v>-0.07614208275554435</v>
      </c>
    </row>
    <row r="10" spans="1:17" s="302" customFormat="1" ht="18" customHeight="1">
      <c r="A10" s="222" t="s">
        <v>300</v>
      </c>
      <c r="B10" s="221">
        <v>35120</v>
      </c>
      <c r="C10" s="219">
        <v>41483</v>
      </c>
      <c r="D10" s="219">
        <f t="shared" si="0"/>
        <v>76603</v>
      </c>
      <c r="E10" s="220">
        <f t="shared" si="1"/>
        <v>0.05225178644999168</v>
      </c>
      <c r="F10" s="221">
        <v>35035</v>
      </c>
      <c r="G10" s="219">
        <v>38372</v>
      </c>
      <c r="H10" s="219">
        <f t="shared" si="2"/>
        <v>73407</v>
      </c>
      <c r="I10" s="220">
        <f t="shared" si="3"/>
        <v>0.043538082199245265</v>
      </c>
      <c r="J10" s="221">
        <v>35120</v>
      </c>
      <c r="K10" s="219">
        <v>41483</v>
      </c>
      <c r="L10" s="219">
        <f t="shared" si="4"/>
        <v>76603</v>
      </c>
      <c r="M10" s="220">
        <f t="shared" si="5"/>
        <v>0.05225178644999168</v>
      </c>
      <c r="N10" s="219">
        <v>35035</v>
      </c>
      <c r="O10" s="219">
        <v>38372</v>
      </c>
      <c r="P10" s="219">
        <f t="shared" si="6"/>
        <v>73407</v>
      </c>
      <c r="Q10" s="220">
        <f t="shared" si="7"/>
        <v>0.043538082199245265</v>
      </c>
    </row>
    <row r="11" spans="1:17" s="302" customFormat="1" ht="18" customHeight="1">
      <c r="A11" s="222" t="s">
        <v>299</v>
      </c>
      <c r="B11" s="221">
        <v>40489</v>
      </c>
      <c r="C11" s="219">
        <v>31064</v>
      </c>
      <c r="D11" s="219">
        <f t="shared" si="0"/>
        <v>71553</v>
      </c>
      <c r="E11" s="220">
        <f t="shared" si="1"/>
        <v>0.04880712342670985</v>
      </c>
      <c r="F11" s="221">
        <v>37939</v>
      </c>
      <c r="G11" s="219">
        <v>33935</v>
      </c>
      <c r="H11" s="219">
        <f t="shared" si="2"/>
        <v>71874</v>
      </c>
      <c r="I11" s="220">
        <f t="shared" si="3"/>
        <v>-0.004466149094248251</v>
      </c>
      <c r="J11" s="221">
        <v>40489</v>
      </c>
      <c r="K11" s="219">
        <v>31064</v>
      </c>
      <c r="L11" s="219">
        <f t="shared" si="4"/>
        <v>71553</v>
      </c>
      <c r="M11" s="220">
        <f t="shared" si="5"/>
        <v>0.04880712342670985</v>
      </c>
      <c r="N11" s="219">
        <v>37939</v>
      </c>
      <c r="O11" s="219">
        <v>33935</v>
      </c>
      <c r="P11" s="219">
        <f t="shared" si="6"/>
        <v>71874</v>
      </c>
      <c r="Q11" s="220">
        <f t="shared" si="7"/>
        <v>-0.004466149094248251</v>
      </c>
    </row>
    <row r="12" spans="1:17" s="302" customFormat="1" ht="18" customHeight="1">
      <c r="A12" s="222" t="s">
        <v>298</v>
      </c>
      <c r="B12" s="221">
        <v>36080</v>
      </c>
      <c r="C12" s="219">
        <v>32831</v>
      </c>
      <c r="D12" s="219">
        <f t="shared" si="0"/>
        <v>68911</v>
      </c>
      <c r="E12" s="220">
        <f t="shared" si="1"/>
        <v>0.04700498487076716</v>
      </c>
      <c r="F12" s="221">
        <v>36928</v>
      </c>
      <c r="G12" s="219">
        <v>39293</v>
      </c>
      <c r="H12" s="219">
        <f t="shared" si="2"/>
        <v>76221</v>
      </c>
      <c r="I12" s="220">
        <f t="shared" si="3"/>
        <v>-0.09590532792799888</v>
      </c>
      <c r="J12" s="221">
        <v>36080</v>
      </c>
      <c r="K12" s="219">
        <v>32831</v>
      </c>
      <c r="L12" s="219">
        <f t="shared" si="4"/>
        <v>68911</v>
      </c>
      <c r="M12" s="220">
        <f t="shared" si="5"/>
        <v>0.04700498487076716</v>
      </c>
      <c r="N12" s="219">
        <v>36928</v>
      </c>
      <c r="O12" s="219">
        <v>39293</v>
      </c>
      <c r="P12" s="219">
        <f t="shared" si="6"/>
        <v>76221</v>
      </c>
      <c r="Q12" s="220">
        <f t="shared" si="7"/>
        <v>-0.09590532792799888</v>
      </c>
    </row>
    <row r="13" spans="1:17" s="302" customFormat="1" ht="18" customHeight="1">
      <c r="A13" s="222" t="s">
        <v>297</v>
      </c>
      <c r="B13" s="221">
        <v>25062</v>
      </c>
      <c r="C13" s="219">
        <v>19194</v>
      </c>
      <c r="D13" s="219">
        <f t="shared" si="0"/>
        <v>44256</v>
      </c>
      <c r="E13" s="220">
        <f t="shared" si="1"/>
        <v>0.030187526090764482</v>
      </c>
      <c r="F13" s="221">
        <v>22250</v>
      </c>
      <c r="G13" s="219">
        <v>20400</v>
      </c>
      <c r="H13" s="219">
        <f t="shared" si="2"/>
        <v>42650</v>
      </c>
      <c r="I13" s="220">
        <f t="shared" si="3"/>
        <v>0.03765533411488864</v>
      </c>
      <c r="J13" s="221">
        <v>25062</v>
      </c>
      <c r="K13" s="219">
        <v>19194</v>
      </c>
      <c r="L13" s="219">
        <f t="shared" si="4"/>
        <v>44256</v>
      </c>
      <c r="M13" s="220">
        <f t="shared" si="5"/>
        <v>0.030187526090764482</v>
      </c>
      <c r="N13" s="219">
        <v>22250</v>
      </c>
      <c r="O13" s="219">
        <v>20400</v>
      </c>
      <c r="P13" s="219">
        <f t="shared" si="6"/>
        <v>42650</v>
      </c>
      <c r="Q13" s="220">
        <f t="shared" si="7"/>
        <v>0.03765533411488864</v>
      </c>
    </row>
    <row r="14" spans="1:17" s="302" customFormat="1" ht="18" customHeight="1">
      <c r="A14" s="222" t="s">
        <v>296</v>
      </c>
      <c r="B14" s="221">
        <v>23524</v>
      </c>
      <c r="C14" s="219">
        <v>20433</v>
      </c>
      <c r="D14" s="219">
        <f t="shared" si="0"/>
        <v>43957</v>
      </c>
      <c r="E14" s="220">
        <f t="shared" si="1"/>
        <v>0.02998357475532661</v>
      </c>
      <c r="F14" s="221">
        <v>22532</v>
      </c>
      <c r="G14" s="219">
        <v>22633</v>
      </c>
      <c r="H14" s="219">
        <f t="shared" si="2"/>
        <v>45165</v>
      </c>
      <c r="I14" s="220">
        <f t="shared" si="3"/>
        <v>-0.02674637440495964</v>
      </c>
      <c r="J14" s="221">
        <v>23524</v>
      </c>
      <c r="K14" s="219">
        <v>20433</v>
      </c>
      <c r="L14" s="219">
        <f t="shared" si="4"/>
        <v>43957</v>
      </c>
      <c r="M14" s="220">
        <f t="shared" si="5"/>
        <v>0.02998357475532661</v>
      </c>
      <c r="N14" s="219">
        <v>22532</v>
      </c>
      <c r="O14" s="219">
        <v>22633</v>
      </c>
      <c r="P14" s="219">
        <f t="shared" si="6"/>
        <v>45165</v>
      </c>
      <c r="Q14" s="220">
        <f t="shared" si="7"/>
        <v>-0.02674637440495964</v>
      </c>
    </row>
    <row r="15" spans="1:17" s="302" customFormat="1" ht="18" customHeight="1">
      <c r="A15" s="222" t="s">
        <v>295</v>
      </c>
      <c r="B15" s="221">
        <v>21522</v>
      </c>
      <c r="C15" s="219">
        <v>19887</v>
      </c>
      <c r="D15" s="219">
        <f t="shared" si="0"/>
        <v>41409</v>
      </c>
      <c r="E15" s="220">
        <f t="shared" si="1"/>
        <v>0.02824555467942124</v>
      </c>
      <c r="F15" s="221">
        <v>18446</v>
      </c>
      <c r="G15" s="219">
        <v>19587</v>
      </c>
      <c r="H15" s="219">
        <f t="shared" si="2"/>
        <v>38033</v>
      </c>
      <c r="I15" s="220">
        <f t="shared" si="3"/>
        <v>0.08876501985118179</v>
      </c>
      <c r="J15" s="221">
        <v>21522</v>
      </c>
      <c r="K15" s="219">
        <v>19887</v>
      </c>
      <c r="L15" s="219">
        <f t="shared" si="4"/>
        <v>41409</v>
      </c>
      <c r="M15" s="220">
        <f t="shared" si="5"/>
        <v>0.02824555467942124</v>
      </c>
      <c r="N15" s="219">
        <v>18446</v>
      </c>
      <c r="O15" s="219">
        <v>19587</v>
      </c>
      <c r="P15" s="219">
        <f t="shared" si="6"/>
        <v>38033</v>
      </c>
      <c r="Q15" s="220">
        <f t="shared" si="7"/>
        <v>0.08876501985118179</v>
      </c>
    </row>
    <row r="16" spans="1:17" s="302" customFormat="1" ht="18" customHeight="1">
      <c r="A16" s="222" t="s">
        <v>294</v>
      </c>
      <c r="B16" s="221">
        <v>20346</v>
      </c>
      <c r="C16" s="219">
        <v>15875</v>
      </c>
      <c r="D16" s="219">
        <f t="shared" si="0"/>
        <v>36221</v>
      </c>
      <c r="E16" s="220">
        <f t="shared" si="1"/>
        <v>0.024706760270552703</v>
      </c>
      <c r="F16" s="221">
        <v>20789</v>
      </c>
      <c r="G16" s="219">
        <v>18716</v>
      </c>
      <c r="H16" s="219">
        <f t="shared" si="2"/>
        <v>39505</v>
      </c>
      <c r="I16" s="220">
        <f t="shared" si="3"/>
        <v>-0.08312871788381215</v>
      </c>
      <c r="J16" s="221">
        <v>20346</v>
      </c>
      <c r="K16" s="219">
        <v>15875</v>
      </c>
      <c r="L16" s="219">
        <f t="shared" si="4"/>
        <v>36221</v>
      </c>
      <c r="M16" s="220">
        <f t="shared" si="5"/>
        <v>0.024706760270552703</v>
      </c>
      <c r="N16" s="219">
        <v>20789</v>
      </c>
      <c r="O16" s="219">
        <v>18716</v>
      </c>
      <c r="P16" s="219">
        <f t="shared" si="6"/>
        <v>39505</v>
      </c>
      <c r="Q16" s="220">
        <f t="shared" si="7"/>
        <v>-0.08312871788381215</v>
      </c>
    </row>
    <row r="17" spans="1:17" s="302" customFormat="1" ht="18" customHeight="1">
      <c r="A17" s="222" t="s">
        <v>293</v>
      </c>
      <c r="B17" s="221">
        <v>15958</v>
      </c>
      <c r="C17" s="219">
        <v>10881</v>
      </c>
      <c r="D17" s="219">
        <f t="shared" si="0"/>
        <v>26839</v>
      </c>
      <c r="E17" s="220">
        <f t="shared" si="1"/>
        <v>0.018307190273635844</v>
      </c>
      <c r="F17" s="221">
        <v>14736</v>
      </c>
      <c r="G17" s="219">
        <v>10530</v>
      </c>
      <c r="H17" s="219">
        <f t="shared" si="2"/>
        <v>25266</v>
      </c>
      <c r="I17" s="220">
        <f t="shared" si="3"/>
        <v>0.0622575793556559</v>
      </c>
      <c r="J17" s="221">
        <v>15958</v>
      </c>
      <c r="K17" s="219">
        <v>10881</v>
      </c>
      <c r="L17" s="219">
        <f t="shared" si="4"/>
        <v>26839</v>
      </c>
      <c r="M17" s="220">
        <f t="shared" si="5"/>
        <v>0.018307190273635844</v>
      </c>
      <c r="N17" s="219">
        <v>14736</v>
      </c>
      <c r="O17" s="219">
        <v>10530</v>
      </c>
      <c r="P17" s="219">
        <f t="shared" si="6"/>
        <v>25266</v>
      </c>
      <c r="Q17" s="220">
        <f t="shared" si="7"/>
        <v>0.0622575793556559</v>
      </c>
    </row>
    <row r="18" spans="1:17" s="302" customFormat="1" ht="18" customHeight="1">
      <c r="A18" s="222" t="s">
        <v>292</v>
      </c>
      <c r="B18" s="221">
        <v>9898</v>
      </c>
      <c r="C18" s="219">
        <v>7883</v>
      </c>
      <c r="D18" s="219">
        <f t="shared" si="0"/>
        <v>17781</v>
      </c>
      <c r="E18" s="220">
        <f t="shared" si="1"/>
        <v>0.012128624399400833</v>
      </c>
      <c r="F18" s="221">
        <v>9766</v>
      </c>
      <c r="G18" s="219">
        <v>7004</v>
      </c>
      <c r="H18" s="219">
        <f t="shared" si="2"/>
        <v>16770</v>
      </c>
      <c r="I18" s="220">
        <f t="shared" si="3"/>
        <v>0.0602862254025045</v>
      </c>
      <c r="J18" s="221">
        <v>9898</v>
      </c>
      <c r="K18" s="219">
        <v>7883</v>
      </c>
      <c r="L18" s="219">
        <f t="shared" si="4"/>
        <v>17781</v>
      </c>
      <c r="M18" s="220">
        <f t="shared" si="5"/>
        <v>0.012128624399400833</v>
      </c>
      <c r="N18" s="219">
        <v>9766</v>
      </c>
      <c r="O18" s="219">
        <v>7004</v>
      </c>
      <c r="P18" s="219">
        <f t="shared" si="6"/>
        <v>16770</v>
      </c>
      <c r="Q18" s="220">
        <f t="shared" si="7"/>
        <v>0.0602862254025045</v>
      </c>
    </row>
    <row r="19" spans="1:17" s="302" customFormat="1" ht="18" customHeight="1">
      <c r="A19" s="222" t="s">
        <v>291</v>
      </c>
      <c r="B19" s="221">
        <v>10509</v>
      </c>
      <c r="C19" s="219">
        <v>6528</v>
      </c>
      <c r="D19" s="219">
        <f t="shared" si="0"/>
        <v>17037</v>
      </c>
      <c r="E19" s="220">
        <f t="shared" si="1"/>
        <v>0.011621133451020303</v>
      </c>
      <c r="F19" s="221">
        <v>8633</v>
      </c>
      <c r="G19" s="219">
        <v>5795</v>
      </c>
      <c r="H19" s="219">
        <f t="shared" si="2"/>
        <v>14428</v>
      </c>
      <c r="I19" s="220">
        <f t="shared" si="3"/>
        <v>0.18082894372054348</v>
      </c>
      <c r="J19" s="221">
        <v>10509</v>
      </c>
      <c r="K19" s="219">
        <v>6528</v>
      </c>
      <c r="L19" s="219">
        <f t="shared" si="4"/>
        <v>17037</v>
      </c>
      <c r="M19" s="220">
        <f t="shared" si="5"/>
        <v>0.011621133451020303</v>
      </c>
      <c r="N19" s="219">
        <v>8633</v>
      </c>
      <c r="O19" s="219">
        <v>5795</v>
      </c>
      <c r="P19" s="219">
        <f t="shared" si="6"/>
        <v>14428</v>
      </c>
      <c r="Q19" s="220">
        <f t="shared" si="7"/>
        <v>0.18082894372054348</v>
      </c>
    </row>
    <row r="20" spans="1:17" s="302" customFormat="1" ht="18" customHeight="1">
      <c r="A20" s="222" t="s">
        <v>290</v>
      </c>
      <c r="B20" s="221">
        <v>8264</v>
      </c>
      <c r="C20" s="219">
        <v>7139</v>
      </c>
      <c r="D20" s="219">
        <f t="shared" si="0"/>
        <v>15403</v>
      </c>
      <c r="E20" s="220">
        <f t="shared" si="1"/>
        <v>0.01050656327675446</v>
      </c>
      <c r="F20" s="221">
        <v>8622</v>
      </c>
      <c r="G20" s="219">
        <v>6936</v>
      </c>
      <c r="H20" s="219">
        <f t="shared" si="2"/>
        <v>15558</v>
      </c>
      <c r="I20" s="220">
        <f t="shared" si="3"/>
        <v>-0.009962720143977366</v>
      </c>
      <c r="J20" s="221">
        <v>8264</v>
      </c>
      <c r="K20" s="219">
        <v>7139</v>
      </c>
      <c r="L20" s="219">
        <f t="shared" si="4"/>
        <v>15403</v>
      </c>
      <c r="M20" s="220">
        <f t="shared" si="5"/>
        <v>0.01050656327675446</v>
      </c>
      <c r="N20" s="219">
        <v>8622</v>
      </c>
      <c r="O20" s="219">
        <v>6936</v>
      </c>
      <c r="P20" s="219">
        <f t="shared" si="6"/>
        <v>15558</v>
      </c>
      <c r="Q20" s="220">
        <f t="shared" si="7"/>
        <v>-0.009962720143977366</v>
      </c>
    </row>
    <row r="21" spans="1:17" s="302" customFormat="1" ht="18" customHeight="1">
      <c r="A21" s="222" t="s">
        <v>289</v>
      </c>
      <c r="B21" s="221">
        <v>8543</v>
      </c>
      <c r="C21" s="219">
        <v>6196</v>
      </c>
      <c r="D21" s="219">
        <f t="shared" si="0"/>
        <v>14739</v>
      </c>
      <c r="E21" s="220">
        <f t="shared" si="1"/>
        <v>0.01005364124755463</v>
      </c>
      <c r="F21" s="221">
        <v>8005</v>
      </c>
      <c r="G21" s="219">
        <v>5532</v>
      </c>
      <c r="H21" s="219">
        <f t="shared" si="2"/>
        <v>13537</v>
      </c>
      <c r="I21" s="220">
        <f t="shared" si="3"/>
        <v>0.08879367659008652</v>
      </c>
      <c r="J21" s="221">
        <v>8543</v>
      </c>
      <c r="K21" s="219">
        <v>6196</v>
      </c>
      <c r="L21" s="219">
        <f t="shared" si="4"/>
        <v>14739</v>
      </c>
      <c r="M21" s="220">
        <f t="shared" si="5"/>
        <v>0.01005364124755463</v>
      </c>
      <c r="N21" s="219">
        <v>8005</v>
      </c>
      <c r="O21" s="219">
        <v>5532</v>
      </c>
      <c r="P21" s="219">
        <f t="shared" si="6"/>
        <v>13537</v>
      </c>
      <c r="Q21" s="220">
        <f t="shared" si="7"/>
        <v>0.08879367659008652</v>
      </c>
    </row>
    <row r="22" spans="1:17" s="302" customFormat="1" ht="18" customHeight="1">
      <c r="A22" s="222" t="s">
        <v>288</v>
      </c>
      <c r="B22" s="221">
        <v>6537</v>
      </c>
      <c r="C22" s="219">
        <v>6540</v>
      </c>
      <c r="D22" s="219">
        <f t="shared" si="0"/>
        <v>13077</v>
      </c>
      <c r="E22" s="220">
        <f t="shared" si="1"/>
        <v>0.008919971951575541</v>
      </c>
      <c r="F22" s="221">
        <v>6795</v>
      </c>
      <c r="G22" s="219">
        <v>6717</v>
      </c>
      <c r="H22" s="219">
        <f t="shared" si="2"/>
        <v>13512</v>
      </c>
      <c r="I22" s="220">
        <f t="shared" si="3"/>
        <v>-0.03219360568383656</v>
      </c>
      <c r="J22" s="221">
        <v>6537</v>
      </c>
      <c r="K22" s="219">
        <v>6540</v>
      </c>
      <c r="L22" s="219">
        <f t="shared" si="4"/>
        <v>13077</v>
      </c>
      <c r="M22" s="220">
        <f t="shared" si="5"/>
        <v>0.008919971951575541</v>
      </c>
      <c r="N22" s="219">
        <v>6795</v>
      </c>
      <c r="O22" s="219">
        <v>6717</v>
      </c>
      <c r="P22" s="219">
        <f t="shared" si="6"/>
        <v>13512</v>
      </c>
      <c r="Q22" s="220">
        <f t="shared" si="7"/>
        <v>-0.03219360568383656</v>
      </c>
    </row>
    <row r="23" spans="1:17" s="302" customFormat="1" ht="18" customHeight="1">
      <c r="A23" s="222" t="s">
        <v>287</v>
      </c>
      <c r="B23" s="221">
        <v>6589</v>
      </c>
      <c r="C23" s="219">
        <v>4523</v>
      </c>
      <c r="D23" s="219">
        <f t="shared" si="0"/>
        <v>11112</v>
      </c>
      <c r="E23" s="220">
        <f t="shared" si="1"/>
        <v>0.007579622874199542</v>
      </c>
      <c r="F23" s="221">
        <v>5526</v>
      </c>
      <c r="G23" s="219">
        <v>4188</v>
      </c>
      <c r="H23" s="219">
        <f t="shared" si="2"/>
        <v>9714</v>
      </c>
      <c r="I23" s="220">
        <f t="shared" si="3"/>
        <v>0.14391599752933915</v>
      </c>
      <c r="J23" s="221">
        <v>6589</v>
      </c>
      <c r="K23" s="219">
        <v>4523</v>
      </c>
      <c r="L23" s="219">
        <f t="shared" si="4"/>
        <v>11112</v>
      </c>
      <c r="M23" s="220">
        <f t="shared" si="5"/>
        <v>0.007579622874199542</v>
      </c>
      <c r="N23" s="219">
        <v>5526</v>
      </c>
      <c r="O23" s="219">
        <v>4188</v>
      </c>
      <c r="P23" s="219">
        <f t="shared" si="6"/>
        <v>9714</v>
      </c>
      <c r="Q23" s="220">
        <f t="shared" si="7"/>
        <v>0.14391599752933915</v>
      </c>
    </row>
    <row r="24" spans="1:17" s="302" customFormat="1" ht="18" customHeight="1">
      <c r="A24" s="222" t="s">
        <v>286</v>
      </c>
      <c r="B24" s="221">
        <v>5154</v>
      </c>
      <c r="C24" s="219">
        <v>5119</v>
      </c>
      <c r="D24" s="219">
        <f t="shared" si="0"/>
        <v>10273</v>
      </c>
      <c r="E24" s="220">
        <f t="shared" si="1"/>
        <v>0.007007331334291927</v>
      </c>
      <c r="F24" s="221">
        <v>4751</v>
      </c>
      <c r="G24" s="219">
        <v>4849</v>
      </c>
      <c r="H24" s="219">
        <f t="shared" si="2"/>
        <v>9600</v>
      </c>
      <c r="I24" s="220">
        <f t="shared" si="3"/>
        <v>0.07010416666666663</v>
      </c>
      <c r="J24" s="221">
        <v>5154</v>
      </c>
      <c r="K24" s="219">
        <v>5119</v>
      </c>
      <c r="L24" s="219">
        <f t="shared" si="4"/>
        <v>10273</v>
      </c>
      <c r="M24" s="220">
        <f t="shared" si="5"/>
        <v>0.007007331334291927</v>
      </c>
      <c r="N24" s="219">
        <v>4751</v>
      </c>
      <c r="O24" s="219">
        <v>4849</v>
      </c>
      <c r="P24" s="219">
        <f t="shared" si="6"/>
        <v>9600</v>
      </c>
      <c r="Q24" s="220">
        <f t="shared" si="7"/>
        <v>0.07010416666666663</v>
      </c>
    </row>
    <row r="25" spans="1:17" s="302" customFormat="1" ht="18" customHeight="1">
      <c r="A25" s="222" t="s">
        <v>285</v>
      </c>
      <c r="B25" s="221">
        <v>4905</v>
      </c>
      <c r="C25" s="219">
        <v>4267</v>
      </c>
      <c r="D25" s="219">
        <f t="shared" si="0"/>
        <v>9172</v>
      </c>
      <c r="E25" s="220">
        <f t="shared" si="1"/>
        <v>0.006256326584067513</v>
      </c>
      <c r="F25" s="221">
        <v>5686</v>
      </c>
      <c r="G25" s="219">
        <v>4763</v>
      </c>
      <c r="H25" s="219">
        <f t="shared" si="2"/>
        <v>10449</v>
      </c>
      <c r="I25" s="220">
        <f t="shared" si="3"/>
        <v>-0.12221265192841424</v>
      </c>
      <c r="J25" s="221">
        <v>4905</v>
      </c>
      <c r="K25" s="219">
        <v>4267</v>
      </c>
      <c r="L25" s="219">
        <f t="shared" si="4"/>
        <v>9172</v>
      </c>
      <c r="M25" s="220">
        <f t="shared" si="5"/>
        <v>0.006256326584067513</v>
      </c>
      <c r="N25" s="219">
        <v>5686</v>
      </c>
      <c r="O25" s="219">
        <v>4763</v>
      </c>
      <c r="P25" s="219">
        <f t="shared" si="6"/>
        <v>10449</v>
      </c>
      <c r="Q25" s="220">
        <f t="shared" si="7"/>
        <v>-0.12221265192841424</v>
      </c>
    </row>
    <row r="26" spans="1:17" s="302" customFormat="1" ht="18" customHeight="1">
      <c r="A26" s="222" t="s">
        <v>284</v>
      </c>
      <c r="B26" s="221">
        <v>4797</v>
      </c>
      <c r="C26" s="219">
        <v>4052</v>
      </c>
      <c r="D26" s="219">
        <f t="shared" si="0"/>
        <v>8849</v>
      </c>
      <c r="E26" s="220">
        <f t="shared" si="1"/>
        <v>0.006036004572875427</v>
      </c>
      <c r="F26" s="221">
        <v>4426</v>
      </c>
      <c r="G26" s="219">
        <v>4084</v>
      </c>
      <c r="H26" s="219">
        <f t="shared" si="2"/>
        <v>8510</v>
      </c>
      <c r="I26" s="220">
        <f t="shared" si="3"/>
        <v>0.03983548766157452</v>
      </c>
      <c r="J26" s="221">
        <v>4797</v>
      </c>
      <c r="K26" s="219">
        <v>4052</v>
      </c>
      <c r="L26" s="219">
        <f t="shared" si="4"/>
        <v>8849</v>
      </c>
      <c r="M26" s="220">
        <f t="shared" si="5"/>
        <v>0.006036004572875427</v>
      </c>
      <c r="N26" s="219">
        <v>4426</v>
      </c>
      <c r="O26" s="219">
        <v>4084</v>
      </c>
      <c r="P26" s="219">
        <f t="shared" si="6"/>
        <v>8510</v>
      </c>
      <c r="Q26" s="220">
        <f t="shared" si="7"/>
        <v>0.03983548766157452</v>
      </c>
    </row>
    <row r="27" spans="1:17" s="302" customFormat="1" ht="18" customHeight="1">
      <c r="A27" s="222" t="s">
        <v>283</v>
      </c>
      <c r="B27" s="221">
        <v>4522</v>
      </c>
      <c r="C27" s="219">
        <v>4218</v>
      </c>
      <c r="D27" s="219">
        <f t="shared" si="0"/>
        <v>8740</v>
      </c>
      <c r="E27" s="220">
        <f t="shared" si="1"/>
        <v>0.005961654420491721</v>
      </c>
      <c r="F27" s="221">
        <v>4459</v>
      </c>
      <c r="G27" s="219">
        <v>5157</v>
      </c>
      <c r="H27" s="219">
        <f t="shared" si="2"/>
        <v>9616</v>
      </c>
      <c r="I27" s="220">
        <f t="shared" si="3"/>
        <v>-0.09109816971713813</v>
      </c>
      <c r="J27" s="221">
        <v>4522</v>
      </c>
      <c r="K27" s="219">
        <v>4218</v>
      </c>
      <c r="L27" s="219">
        <f t="shared" si="4"/>
        <v>8740</v>
      </c>
      <c r="M27" s="220">
        <f t="shared" si="5"/>
        <v>0.005961654420491721</v>
      </c>
      <c r="N27" s="219">
        <v>4459</v>
      </c>
      <c r="O27" s="219">
        <v>5157</v>
      </c>
      <c r="P27" s="219">
        <f t="shared" si="6"/>
        <v>9616</v>
      </c>
      <c r="Q27" s="220">
        <f t="shared" si="7"/>
        <v>-0.09109816971713813</v>
      </c>
    </row>
    <row r="28" spans="1:17" s="302" customFormat="1" ht="18" customHeight="1">
      <c r="A28" s="222" t="s">
        <v>282</v>
      </c>
      <c r="B28" s="221">
        <v>4136</v>
      </c>
      <c r="C28" s="219">
        <v>3976</v>
      </c>
      <c r="D28" s="219">
        <f t="shared" si="0"/>
        <v>8112</v>
      </c>
      <c r="E28" s="220">
        <f t="shared" si="1"/>
        <v>0.005533288404923208</v>
      </c>
      <c r="F28" s="221">
        <v>3280</v>
      </c>
      <c r="G28" s="219">
        <v>3192</v>
      </c>
      <c r="H28" s="219">
        <f t="shared" si="2"/>
        <v>6472</v>
      </c>
      <c r="I28" s="220">
        <f t="shared" si="3"/>
        <v>0.2533992583436342</v>
      </c>
      <c r="J28" s="221">
        <v>4136</v>
      </c>
      <c r="K28" s="219">
        <v>3976</v>
      </c>
      <c r="L28" s="219">
        <f t="shared" si="4"/>
        <v>8112</v>
      </c>
      <c r="M28" s="220">
        <f t="shared" si="5"/>
        <v>0.005533288404923208</v>
      </c>
      <c r="N28" s="219">
        <v>3280</v>
      </c>
      <c r="O28" s="219">
        <v>3192</v>
      </c>
      <c r="P28" s="219">
        <f t="shared" si="6"/>
        <v>6472</v>
      </c>
      <c r="Q28" s="220">
        <f t="shared" si="7"/>
        <v>0.2533992583436342</v>
      </c>
    </row>
    <row r="29" spans="1:17" s="302" customFormat="1" ht="18" customHeight="1">
      <c r="A29" s="222" t="s">
        <v>281</v>
      </c>
      <c r="B29" s="221">
        <v>3245</v>
      </c>
      <c r="C29" s="219">
        <v>3191</v>
      </c>
      <c r="D29" s="219">
        <f t="shared" si="0"/>
        <v>6436</v>
      </c>
      <c r="E29" s="220">
        <f t="shared" si="1"/>
        <v>0.0043900695480874954</v>
      </c>
      <c r="F29" s="221">
        <v>3515</v>
      </c>
      <c r="G29" s="219">
        <v>3562</v>
      </c>
      <c r="H29" s="219">
        <f t="shared" si="2"/>
        <v>7077</v>
      </c>
      <c r="I29" s="220">
        <f t="shared" si="3"/>
        <v>-0.09057510244453859</v>
      </c>
      <c r="J29" s="221">
        <v>3245</v>
      </c>
      <c r="K29" s="219">
        <v>3191</v>
      </c>
      <c r="L29" s="219">
        <f t="shared" si="4"/>
        <v>6436</v>
      </c>
      <c r="M29" s="220">
        <f t="shared" si="5"/>
        <v>0.0043900695480874954</v>
      </c>
      <c r="N29" s="219">
        <v>3515</v>
      </c>
      <c r="O29" s="219">
        <v>3562</v>
      </c>
      <c r="P29" s="219">
        <f t="shared" si="6"/>
        <v>7077</v>
      </c>
      <c r="Q29" s="220">
        <f t="shared" si="7"/>
        <v>-0.09057510244453859</v>
      </c>
    </row>
    <row r="30" spans="1:17" s="302" customFormat="1" ht="18" customHeight="1">
      <c r="A30" s="222" t="s">
        <v>280</v>
      </c>
      <c r="B30" s="221">
        <v>3224</v>
      </c>
      <c r="C30" s="219">
        <v>2397</v>
      </c>
      <c r="D30" s="219">
        <f t="shared" si="0"/>
        <v>5621</v>
      </c>
      <c r="E30" s="220">
        <f t="shared" si="1"/>
        <v>0.0038341486839340915</v>
      </c>
      <c r="F30" s="221">
        <v>3464</v>
      </c>
      <c r="G30" s="219">
        <v>2585</v>
      </c>
      <c r="H30" s="219">
        <f t="shared" si="2"/>
        <v>6049</v>
      </c>
      <c r="I30" s="220">
        <f t="shared" si="3"/>
        <v>-0.07075549677632664</v>
      </c>
      <c r="J30" s="221">
        <v>3224</v>
      </c>
      <c r="K30" s="219">
        <v>2397</v>
      </c>
      <c r="L30" s="219">
        <f t="shared" si="4"/>
        <v>5621</v>
      </c>
      <c r="M30" s="220">
        <f t="shared" si="5"/>
        <v>0.0038341486839340915</v>
      </c>
      <c r="N30" s="219">
        <v>3464</v>
      </c>
      <c r="O30" s="219">
        <v>2585</v>
      </c>
      <c r="P30" s="219">
        <f t="shared" si="6"/>
        <v>6049</v>
      </c>
      <c r="Q30" s="220">
        <f t="shared" si="7"/>
        <v>-0.07075549677632664</v>
      </c>
    </row>
    <row r="31" spans="1:17" s="302" customFormat="1" ht="18" customHeight="1">
      <c r="A31" s="222" t="s">
        <v>279</v>
      </c>
      <c r="B31" s="221">
        <v>1806</v>
      </c>
      <c r="C31" s="219">
        <v>3448</v>
      </c>
      <c r="D31" s="219">
        <f t="shared" si="0"/>
        <v>5254</v>
      </c>
      <c r="E31" s="220">
        <f t="shared" si="1"/>
        <v>0.00358381376719262</v>
      </c>
      <c r="F31" s="221">
        <v>1764</v>
      </c>
      <c r="G31" s="219">
        <v>2512</v>
      </c>
      <c r="H31" s="219">
        <f t="shared" si="2"/>
        <v>4276</v>
      </c>
      <c r="I31" s="220">
        <f t="shared" si="3"/>
        <v>0.22871842843779233</v>
      </c>
      <c r="J31" s="221">
        <v>1806</v>
      </c>
      <c r="K31" s="219">
        <v>3448</v>
      </c>
      <c r="L31" s="219">
        <f t="shared" si="4"/>
        <v>5254</v>
      </c>
      <c r="M31" s="220">
        <f t="shared" si="5"/>
        <v>0.00358381376719262</v>
      </c>
      <c r="N31" s="219">
        <v>1764</v>
      </c>
      <c r="O31" s="219">
        <v>2512</v>
      </c>
      <c r="P31" s="219">
        <f t="shared" si="6"/>
        <v>4276</v>
      </c>
      <c r="Q31" s="220">
        <f t="shared" si="7"/>
        <v>0.22871842843779233</v>
      </c>
    </row>
    <row r="32" spans="1:17" s="302" customFormat="1" ht="18" customHeight="1">
      <c r="A32" s="222" t="s">
        <v>278</v>
      </c>
      <c r="B32" s="221">
        <v>2559</v>
      </c>
      <c r="C32" s="219">
        <v>2371</v>
      </c>
      <c r="D32" s="219">
        <f t="shared" si="0"/>
        <v>4930</v>
      </c>
      <c r="E32" s="220">
        <f t="shared" si="1"/>
        <v>0.003362809644510776</v>
      </c>
      <c r="F32" s="221">
        <v>2579</v>
      </c>
      <c r="G32" s="219">
        <v>2157</v>
      </c>
      <c r="H32" s="219">
        <f t="shared" si="2"/>
        <v>4736</v>
      </c>
      <c r="I32" s="220">
        <f t="shared" si="3"/>
        <v>0.04096283783783794</v>
      </c>
      <c r="J32" s="221">
        <v>2559</v>
      </c>
      <c r="K32" s="219">
        <v>2371</v>
      </c>
      <c r="L32" s="219">
        <f t="shared" si="4"/>
        <v>4930</v>
      </c>
      <c r="M32" s="220">
        <f t="shared" si="5"/>
        <v>0.003362809644510776</v>
      </c>
      <c r="N32" s="219">
        <v>2579</v>
      </c>
      <c r="O32" s="219">
        <v>2157</v>
      </c>
      <c r="P32" s="219">
        <f t="shared" si="6"/>
        <v>4736</v>
      </c>
      <c r="Q32" s="220">
        <f t="shared" si="7"/>
        <v>0.04096283783783794</v>
      </c>
    </row>
    <row r="33" spans="1:17" s="302" customFormat="1" ht="18" customHeight="1">
      <c r="A33" s="222" t="s">
        <v>277</v>
      </c>
      <c r="B33" s="221">
        <v>2409</v>
      </c>
      <c r="C33" s="219">
        <v>1652</v>
      </c>
      <c r="D33" s="219">
        <f t="shared" si="0"/>
        <v>4061</v>
      </c>
      <c r="E33" s="220">
        <f t="shared" si="1"/>
        <v>0.0027700547599103977</v>
      </c>
      <c r="F33" s="221">
        <v>2891</v>
      </c>
      <c r="G33" s="219">
        <v>1913</v>
      </c>
      <c r="H33" s="219">
        <f t="shared" si="2"/>
        <v>4804</v>
      </c>
      <c r="I33" s="220">
        <f t="shared" si="3"/>
        <v>-0.1546627810158201</v>
      </c>
      <c r="J33" s="221">
        <v>2409</v>
      </c>
      <c r="K33" s="219">
        <v>1652</v>
      </c>
      <c r="L33" s="219">
        <f t="shared" si="4"/>
        <v>4061</v>
      </c>
      <c r="M33" s="220">
        <f t="shared" si="5"/>
        <v>0.0027700547599103977</v>
      </c>
      <c r="N33" s="219">
        <v>2891</v>
      </c>
      <c r="O33" s="219">
        <v>1913</v>
      </c>
      <c r="P33" s="219">
        <f t="shared" si="6"/>
        <v>4804</v>
      </c>
      <c r="Q33" s="220">
        <f t="shared" si="7"/>
        <v>-0.1546627810158201</v>
      </c>
    </row>
    <row r="34" spans="1:17" s="302" customFormat="1" ht="18" customHeight="1">
      <c r="A34" s="222" t="s">
        <v>276</v>
      </c>
      <c r="B34" s="221">
        <v>1420</v>
      </c>
      <c r="C34" s="219">
        <v>2115</v>
      </c>
      <c r="D34" s="219">
        <f t="shared" si="0"/>
        <v>3535</v>
      </c>
      <c r="E34" s="220">
        <f t="shared" si="1"/>
        <v>0.0024112641162972806</v>
      </c>
      <c r="F34" s="221">
        <v>1721</v>
      </c>
      <c r="G34" s="219">
        <v>2204</v>
      </c>
      <c r="H34" s="219">
        <f t="shared" si="2"/>
        <v>3925</v>
      </c>
      <c r="I34" s="220">
        <f t="shared" si="3"/>
        <v>-0.09936305732484074</v>
      </c>
      <c r="J34" s="221">
        <v>1420</v>
      </c>
      <c r="K34" s="219">
        <v>2115</v>
      </c>
      <c r="L34" s="219">
        <f t="shared" si="4"/>
        <v>3535</v>
      </c>
      <c r="M34" s="220">
        <f t="shared" si="5"/>
        <v>0.0024112641162972806</v>
      </c>
      <c r="N34" s="219">
        <v>1721</v>
      </c>
      <c r="O34" s="219">
        <v>2204</v>
      </c>
      <c r="P34" s="219">
        <f t="shared" si="6"/>
        <v>3925</v>
      </c>
      <c r="Q34" s="220">
        <f t="shared" si="7"/>
        <v>-0.09936305732484074</v>
      </c>
    </row>
    <row r="35" spans="1:17" s="302" customFormat="1" ht="18" customHeight="1">
      <c r="A35" s="222" t="s">
        <v>275</v>
      </c>
      <c r="B35" s="221">
        <v>1849</v>
      </c>
      <c r="C35" s="219">
        <v>1295</v>
      </c>
      <c r="D35" s="219">
        <f t="shared" si="0"/>
        <v>3144</v>
      </c>
      <c r="E35" s="220">
        <f t="shared" si="1"/>
        <v>0.0021445585238015984</v>
      </c>
      <c r="F35" s="221">
        <v>1808</v>
      </c>
      <c r="G35" s="219">
        <v>1357</v>
      </c>
      <c r="H35" s="219">
        <f t="shared" si="2"/>
        <v>3165</v>
      </c>
      <c r="I35" s="220">
        <f t="shared" si="3"/>
        <v>-0.006635071090047351</v>
      </c>
      <c r="J35" s="221">
        <v>1849</v>
      </c>
      <c r="K35" s="219">
        <v>1295</v>
      </c>
      <c r="L35" s="219">
        <f t="shared" si="4"/>
        <v>3144</v>
      </c>
      <c r="M35" s="220">
        <f t="shared" si="5"/>
        <v>0.0021445585238015984</v>
      </c>
      <c r="N35" s="219">
        <v>1808</v>
      </c>
      <c r="O35" s="219">
        <v>1357</v>
      </c>
      <c r="P35" s="219">
        <f t="shared" si="6"/>
        <v>3165</v>
      </c>
      <c r="Q35" s="220">
        <f t="shared" si="7"/>
        <v>-0.006635071090047351</v>
      </c>
    </row>
    <row r="36" spans="1:17" s="302" customFormat="1" ht="18" customHeight="1">
      <c r="A36" s="222" t="s">
        <v>274</v>
      </c>
      <c r="B36" s="221">
        <v>1571</v>
      </c>
      <c r="C36" s="219">
        <v>1072</v>
      </c>
      <c r="D36" s="219">
        <f t="shared" si="0"/>
        <v>2643</v>
      </c>
      <c r="E36" s="220">
        <f t="shared" si="1"/>
        <v>0.0018028206674324506</v>
      </c>
      <c r="F36" s="221">
        <v>1698</v>
      </c>
      <c r="G36" s="219">
        <v>1021</v>
      </c>
      <c r="H36" s="219">
        <f t="shared" si="2"/>
        <v>2719</v>
      </c>
      <c r="I36" s="220">
        <f t="shared" si="3"/>
        <v>-0.0279514527399779</v>
      </c>
      <c r="J36" s="221">
        <v>1571</v>
      </c>
      <c r="K36" s="219">
        <v>1072</v>
      </c>
      <c r="L36" s="219">
        <f t="shared" si="4"/>
        <v>2643</v>
      </c>
      <c r="M36" s="220">
        <f t="shared" si="5"/>
        <v>0.0018028206674324506</v>
      </c>
      <c r="N36" s="219">
        <v>1698</v>
      </c>
      <c r="O36" s="219">
        <v>1021</v>
      </c>
      <c r="P36" s="219">
        <f t="shared" si="6"/>
        <v>2719</v>
      </c>
      <c r="Q36" s="220">
        <f t="shared" si="7"/>
        <v>-0.0279514527399779</v>
      </c>
    </row>
    <row r="37" spans="1:17" s="302" customFormat="1" ht="18" customHeight="1">
      <c r="A37" s="222" t="s">
        <v>273</v>
      </c>
      <c r="B37" s="221">
        <v>1133</v>
      </c>
      <c r="C37" s="219">
        <v>1058</v>
      </c>
      <c r="D37" s="219">
        <f aca="true" t="shared" si="8" ref="D37:D60">C37+B37</f>
        <v>2191</v>
      </c>
      <c r="E37" s="220">
        <f aca="true" t="shared" si="9" ref="E37:E60">D37/$D$5</f>
        <v>0.0014945062740614828</v>
      </c>
      <c r="F37" s="221">
        <v>1249</v>
      </c>
      <c r="G37" s="219">
        <v>1151</v>
      </c>
      <c r="H37" s="219">
        <f aca="true" t="shared" si="10" ref="H37:H60">G37+F37</f>
        <v>2400</v>
      </c>
      <c r="I37" s="220">
        <f aca="true" t="shared" si="11" ref="I37:I60">(D37/H37-1)</f>
        <v>-0.08708333333333329</v>
      </c>
      <c r="J37" s="221">
        <v>1133</v>
      </c>
      <c r="K37" s="219">
        <v>1058</v>
      </c>
      <c r="L37" s="219">
        <f aca="true" t="shared" si="12" ref="L37:L60">K37+J37</f>
        <v>2191</v>
      </c>
      <c r="M37" s="220">
        <f aca="true" t="shared" si="13" ref="M37:M60">L37/$L$5</f>
        <v>0.0014945062740614828</v>
      </c>
      <c r="N37" s="219">
        <v>1249</v>
      </c>
      <c r="O37" s="219">
        <v>1151</v>
      </c>
      <c r="P37" s="219">
        <f aca="true" t="shared" si="14" ref="P37:P60">O37+N37</f>
        <v>2400</v>
      </c>
      <c r="Q37" s="220">
        <f aca="true" t="shared" si="15" ref="Q37:Q60">(L37/P37-1)</f>
        <v>-0.08708333333333329</v>
      </c>
    </row>
    <row r="38" spans="1:17" s="302" customFormat="1" ht="18" customHeight="1">
      <c r="A38" s="222" t="s">
        <v>272</v>
      </c>
      <c r="B38" s="221">
        <v>1223</v>
      </c>
      <c r="C38" s="219">
        <v>755</v>
      </c>
      <c r="D38" s="219">
        <f t="shared" si="8"/>
        <v>1978</v>
      </c>
      <c r="E38" s="220">
        <f t="shared" si="9"/>
        <v>0.0013492165267428632</v>
      </c>
      <c r="F38" s="221">
        <v>1121</v>
      </c>
      <c r="G38" s="219">
        <v>720</v>
      </c>
      <c r="H38" s="219">
        <f t="shared" si="10"/>
        <v>1841</v>
      </c>
      <c r="I38" s="220">
        <f t="shared" si="11"/>
        <v>0.0744160782183596</v>
      </c>
      <c r="J38" s="221">
        <v>1223</v>
      </c>
      <c r="K38" s="219">
        <v>755</v>
      </c>
      <c r="L38" s="219">
        <f t="shared" si="12"/>
        <v>1978</v>
      </c>
      <c r="M38" s="220">
        <f t="shared" si="13"/>
        <v>0.0013492165267428632</v>
      </c>
      <c r="N38" s="219">
        <v>1121</v>
      </c>
      <c r="O38" s="219">
        <v>720</v>
      </c>
      <c r="P38" s="219">
        <f t="shared" si="14"/>
        <v>1841</v>
      </c>
      <c r="Q38" s="220">
        <f t="shared" si="15"/>
        <v>0.0744160782183596</v>
      </c>
    </row>
    <row r="39" spans="1:17" s="302" customFormat="1" ht="18" customHeight="1">
      <c r="A39" s="222" t="s">
        <v>271</v>
      </c>
      <c r="B39" s="221">
        <v>1076</v>
      </c>
      <c r="C39" s="219">
        <v>738</v>
      </c>
      <c r="D39" s="219">
        <f t="shared" si="8"/>
        <v>1814</v>
      </c>
      <c r="E39" s="220">
        <f t="shared" si="9"/>
        <v>0.0012373502424224234</v>
      </c>
      <c r="F39" s="221">
        <v>1163</v>
      </c>
      <c r="G39" s="219">
        <v>951</v>
      </c>
      <c r="H39" s="219">
        <f t="shared" si="10"/>
        <v>2114</v>
      </c>
      <c r="I39" s="220">
        <f t="shared" si="11"/>
        <v>-0.1419110690633869</v>
      </c>
      <c r="J39" s="221">
        <v>1076</v>
      </c>
      <c r="K39" s="219">
        <v>738</v>
      </c>
      <c r="L39" s="219">
        <f t="shared" si="12"/>
        <v>1814</v>
      </c>
      <c r="M39" s="220">
        <f t="shared" si="13"/>
        <v>0.0012373502424224234</v>
      </c>
      <c r="N39" s="219">
        <v>1163</v>
      </c>
      <c r="O39" s="219">
        <v>951</v>
      </c>
      <c r="P39" s="219">
        <f t="shared" si="14"/>
        <v>2114</v>
      </c>
      <c r="Q39" s="220">
        <f t="shared" si="15"/>
        <v>-0.1419110690633869</v>
      </c>
    </row>
    <row r="40" spans="1:17" s="302" customFormat="1" ht="18" customHeight="1">
      <c r="A40" s="222" t="s">
        <v>270</v>
      </c>
      <c r="B40" s="221">
        <v>909</v>
      </c>
      <c r="C40" s="219">
        <v>727</v>
      </c>
      <c r="D40" s="219">
        <f t="shared" si="8"/>
        <v>1636</v>
      </c>
      <c r="E40" s="220">
        <f t="shared" si="9"/>
        <v>0.001115934397245361</v>
      </c>
      <c r="F40" s="221">
        <v>1151</v>
      </c>
      <c r="G40" s="219">
        <v>1047</v>
      </c>
      <c r="H40" s="219">
        <f t="shared" si="10"/>
        <v>2198</v>
      </c>
      <c r="I40" s="220">
        <f t="shared" si="11"/>
        <v>-0.2556869881710646</v>
      </c>
      <c r="J40" s="221">
        <v>909</v>
      </c>
      <c r="K40" s="219">
        <v>727</v>
      </c>
      <c r="L40" s="219">
        <f t="shared" si="12"/>
        <v>1636</v>
      </c>
      <c r="M40" s="220">
        <f t="shared" si="13"/>
        <v>0.001115934397245361</v>
      </c>
      <c r="N40" s="219">
        <v>1151</v>
      </c>
      <c r="O40" s="219">
        <v>1047</v>
      </c>
      <c r="P40" s="219">
        <f t="shared" si="14"/>
        <v>2198</v>
      </c>
      <c r="Q40" s="220">
        <f t="shared" si="15"/>
        <v>-0.2556869881710646</v>
      </c>
    </row>
    <row r="41" spans="1:17" s="302" customFormat="1" ht="18" customHeight="1">
      <c r="A41" s="222" t="s">
        <v>269</v>
      </c>
      <c r="B41" s="221">
        <v>959</v>
      </c>
      <c r="C41" s="219">
        <v>611</v>
      </c>
      <c r="D41" s="219">
        <f t="shared" si="8"/>
        <v>1570</v>
      </c>
      <c r="E41" s="220">
        <f t="shared" si="9"/>
        <v>0.0010709150389212815</v>
      </c>
      <c r="F41" s="221">
        <v>746</v>
      </c>
      <c r="G41" s="219">
        <v>481</v>
      </c>
      <c r="H41" s="219">
        <f t="shared" si="10"/>
        <v>1227</v>
      </c>
      <c r="I41" s="220">
        <f t="shared" si="11"/>
        <v>0.2795436022819886</v>
      </c>
      <c r="J41" s="221">
        <v>959</v>
      </c>
      <c r="K41" s="219">
        <v>611</v>
      </c>
      <c r="L41" s="219">
        <f t="shared" si="12"/>
        <v>1570</v>
      </c>
      <c r="M41" s="220">
        <f t="shared" si="13"/>
        <v>0.0010709150389212815</v>
      </c>
      <c r="N41" s="219">
        <v>746</v>
      </c>
      <c r="O41" s="219">
        <v>481</v>
      </c>
      <c r="P41" s="219">
        <f t="shared" si="14"/>
        <v>1227</v>
      </c>
      <c r="Q41" s="220">
        <f t="shared" si="15"/>
        <v>0.2795436022819886</v>
      </c>
    </row>
    <row r="42" spans="1:17" s="302" customFormat="1" ht="18" customHeight="1">
      <c r="A42" s="222" t="s">
        <v>268</v>
      </c>
      <c r="B42" s="221">
        <v>866</v>
      </c>
      <c r="C42" s="219">
        <v>704</v>
      </c>
      <c r="D42" s="219">
        <f t="shared" si="8"/>
        <v>1570</v>
      </c>
      <c r="E42" s="220">
        <f t="shared" si="9"/>
        <v>0.0010709150389212815</v>
      </c>
      <c r="F42" s="221">
        <v>748</v>
      </c>
      <c r="G42" s="219">
        <v>1013</v>
      </c>
      <c r="H42" s="219">
        <f t="shared" si="10"/>
        <v>1761</v>
      </c>
      <c r="I42" s="220">
        <f t="shared" si="11"/>
        <v>-0.10846110164679157</v>
      </c>
      <c r="J42" s="221">
        <v>866</v>
      </c>
      <c r="K42" s="219">
        <v>704</v>
      </c>
      <c r="L42" s="219">
        <f t="shared" si="12"/>
        <v>1570</v>
      </c>
      <c r="M42" s="220">
        <f t="shared" si="13"/>
        <v>0.0010709150389212815</v>
      </c>
      <c r="N42" s="219">
        <v>748</v>
      </c>
      <c r="O42" s="219">
        <v>1013</v>
      </c>
      <c r="P42" s="219">
        <f t="shared" si="14"/>
        <v>1761</v>
      </c>
      <c r="Q42" s="220">
        <f t="shared" si="15"/>
        <v>-0.10846110164679157</v>
      </c>
    </row>
    <row r="43" spans="1:17" s="302" customFormat="1" ht="18" customHeight="1">
      <c r="A43" s="222" t="s">
        <v>267</v>
      </c>
      <c r="B43" s="221">
        <v>942</v>
      </c>
      <c r="C43" s="219">
        <v>627</v>
      </c>
      <c r="D43" s="219">
        <f t="shared" si="8"/>
        <v>1569</v>
      </c>
      <c r="E43" s="220">
        <f t="shared" si="9"/>
        <v>0.0010702329274315228</v>
      </c>
      <c r="F43" s="221">
        <v>1236</v>
      </c>
      <c r="G43" s="219">
        <v>710</v>
      </c>
      <c r="H43" s="219">
        <f t="shared" si="10"/>
        <v>1946</v>
      </c>
      <c r="I43" s="220">
        <f t="shared" si="11"/>
        <v>-0.1937307297019527</v>
      </c>
      <c r="J43" s="221">
        <v>942</v>
      </c>
      <c r="K43" s="219">
        <v>627</v>
      </c>
      <c r="L43" s="219">
        <f t="shared" si="12"/>
        <v>1569</v>
      </c>
      <c r="M43" s="220">
        <f t="shared" si="13"/>
        <v>0.0010702329274315228</v>
      </c>
      <c r="N43" s="219">
        <v>1236</v>
      </c>
      <c r="O43" s="219">
        <v>710</v>
      </c>
      <c r="P43" s="219">
        <f t="shared" si="14"/>
        <v>1946</v>
      </c>
      <c r="Q43" s="220">
        <f t="shared" si="15"/>
        <v>-0.1937307297019527</v>
      </c>
    </row>
    <row r="44" spans="1:17" s="302" customFormat="1" ht="18" customHeight="1">
      <c r="A44" s="222" t="s">
        <v>266</v>
      </c>
      <c r="B44" s="221">
        <v>582</v>
      </c>
      <c r="C44" s="219">
        <v>357</v>
      </c>
      <c r="D44" s="219">
        <f t="shared" si="8"/>
        <v>939</v>
      </c>
      <c r="E44" s="220">
        <f t="shared" si="9"/>
        <v>0.0006405026888834926</v>
      </c>
      <c r="F44" s="221">
        <v>540</v>
      </c>
      <c r="G44" s="219">
        <v>465</v>
      </c>
      <c r="H44" s="219">
        <f t="shared" si="10"/>
        <v>1005</v>
      </c>
      <c r="I44" s="220">
        <f t="shared" si="11"/>
        <v>-0.06567164179104479</v>
      </c>
      <c r="J44" s="221">
        <v>582</v>
      </c>
      <c r="K44" s="219">
        <v>357</v>
      </c>
      <c r="L44" s="219">
        <f t="shared" si="12"/>
        <v>939</v>
      </c>
      <c r="M44" s="220">
        <f t="shared" si="13"/>
        <v>0.0006405026888834926</v>
      </c>
      <c r="N44" s="219">
        <v>540</v>
      </c>
      <c r="O44" s="219">
        <v>465</v>
      </c>
      <c r="P44" s="219">
        <f t="shared" si="14"/>
        <v>1005</v>
      </c>
      <c r="Q44" s="220">
        <f t="shared" si="15"/>
        <v>-0.06567164179104479</v>
      </c>
    </row>
    <row r="45" spans="1:17" s="302" customFormat="1" ht="18" customHeight="1">
      <c r="A45" s="222" t="s">
        <v>265</v>
      </c>
      <c r="B45" s="221">
        <v>565</v>
      </c>
      <c r="C45" s="219">
        <v>232</v>
      </c>
      <c r="D45" s="219">
        <f t="shared" si="8"/>
        <v>797</v>
      </c>
      <c r="E45" s="220">
        <f t="shared" si="9"/>
        <v>0.0005436428573377461</v>
      </c>
      <c r="F45" s="221">
        <v>607</v>
      </c>
      <c r="G45" s="219">
        <v>316</v>
      </c>
      <c r="H45" s="219">
        <f t="shared" si="10"/>
        <v>923</v>
      </c>
      <c r="I45" s="220">
        <f t="shared" si="11"/>
        <v>-0.13651137594799567</v>
      </c>
      <c r="J45" s="221">
        <v>565</v>
      </c>
      <c r="K45" s="219">
        <v>232</v>
      </c>
      <c r="L45" s="219">
        <f t="shared" si="12"/>
        <v>797</v>
      </c>
      <c r="M45" s="220">
        <f t="shared" si="13"/>
        <v>0.0005436428573377461</v>
      </c>
      <c r="N45" s="219">
        <v>607</v>
      </c>
      <c r="O45" s="219">
        <v>316</v>
      </c>
      <c r="P45" s="219">
        <f t="shared" si="14"/>
        <v>923</v>
      </c>
      <c r="Q45" s="220">
        <f t="shared" si="15"/>
        <v>-0.13651137594799567</v>
      </c>
    </row>
    <row r="46" spans="1:17" s="302" customFormat="1" ht="18" customHeight="1">
      <c r="A46" s="222" t="s">
        <v>264</v>
      </c>
      <c r="B46" s="221">
        <v>464</v>
      </c>
      <c r="C46" s="219">
        <v>312</v>
      </c>
      <c r="D46" s="219">
        <f t="shared" si="8"/>
        <v>776</v>
      </c>
      <c r="E46" s="220">
        <f t="shared" si="9"/>
        <v>0.0005293185160528118</v>
      </c>
      <c r="F46" s="221">
        <v>455</v>
      </c>
      <c r="G46" s="219">
        <v>315</v>
      </c>
      <c r="H46" s="219">
        <f t="shared" si="10"/>
        <v>770</v>
      </c>
      <c r="I46" s="220">
        <f t="shared" si="11"/>
        <v>0.007792207792207684</v>
      </c>
      <c r="J46" s="221">
        <v>464</v>
      </c>
      <c r="K46" s="219">
        <v>312</v>
      </c>
      <c r="L46" s="219">
        <f t="shared" si="12"/>
        <v>776</v>
      </c>
      <c r="M46" s="220">
        <f t="shared" si="13"/>
        <v>0.0005293185160528118</v>
      </c>
      <c r="N46" s="219">
        <v>455</v>
      </c>
      <c r="O46" s="219">
        <v>315</v>
      </c>
      <c r="P46" s="219">
        <f t="shared" si="14"/>
        <v>770</v>
      </c>
      <c r="Q46" s="220">
        <f t="shared" si="15"/>
        <v>0.007792207792207684</v>
      </c>
    </row>
    <row r="47" spans="1:17" s="302" customFormat="1" ht="18" customHeight="1">
      <c r="A47" s="222" t="s">
        <v>263</v>
      </c>
      <c r="B47" s="221">
        <v>386</v>
      </c>
      <c r="C47" s="219">
        <v>341</v>
      </c>
      <c r="D47" s="219">
        <f t="shared" si="8"/>
        <v>727</v>
      </c>
      <c r="E47" s="220">
        <f t="shared" si="9"/>
        <v>0.0004958950530546316</v>
      </c>
      <c r="F47" s="221">
        <v>756</v>
      </c>
      <c r="G47" s="219">
        <v>632</v>
      </c>
      <c r="H47" s="219">
        <f t="shared" si="10"/>
        <v>1388</v>
      </c>
      <c r="I47" s="220">
        <f t="shared" si="11"/>
        <v>-0.47622478386167144</v>
      </c>
      <c r="J47" s="221">
        <v>386</v>
      </c>
      <c r="K47" s="219">
        <v>341</v>
      </c>
      <c r="L47" s="219">
        <f t="shared" si="12"/>
        <v>727</v>
      </c>
      <c r="M47" s="220">
        <f t="shared" si="13"/>
        <v>0.0004958950530546316</v>
      </c>
      <c r="N47" s="219">
        <v>756</v>
      </c>
      <c r="O47" s="219">
        <v>632</v>
      </c>
      <c r="P47" s="219">
        <f t="shared" si="14"/>
        <v>1388</v>
      </c>
      <c r="Q47" s="220">
        <f t="shared" si="15"/>
        <v>-0.47622478386167144</v>
      </c>
    </row>
    <row r="48" spans="1:17" s="302" customFormat="1" ht="18" customHeight="1">
      <c r="A48" s="222" t="s">
        <v>262</v>
      </c>
      <c r="B48" s="221">
        <v>361</v>
      </c>
      <c r="C48" s="219">
        <v>342</v>
      </c>
      <c r="D48" s="219">
        <f t="shared" si="8"/>
        <v>703</v>
      </c>
      <c r="E48" s="220">
        <f t="shared" si="9"/>
        <v>0.000479524377300421</v>
      </c>
      <c r="F48" s="221">
        <v>307</v>
      </c>
      <c r="G48" s="219">
        <v>284</v>
      </c>
      <c r="H48" s="219">
        <f t="shared" si="10"/>
        <v>591</v>
      </c>
      <c r="I48" s="220">
        <f t="shared" si="11"/>
        <v>0.18950930626057527</v>
      </c>
      <c r="J48" s="221">
        <v>361</v>
      </c>
      <c r="K48" s="219">
        <v>342</v>
      </c>
      <c r="L48" s="219">
        <f t="shared" si="12"/>
        <v>703</v>
      </c>
      <c r="M48" s="220">
        <f t="shared" si="13"/>
        <v>0.000479524377300421</v>
      </c>
      <c r="N48" s="219">
        <v>307</v>
      </c>
      <c r="O48" s="219">
        <v>284</v>
      </c>
      <c r="P48" s="219">
        <f t="shared" si="14"/>
        <v>591</v>
      </c>
      <c r="Q48" s="220">
        <f t="shared" si="15"/>
        <v>0.18950930626057527</v>
      </c>
    </row>
    <row r="49" spans="1:17" s="302" customFormat="1" ht="18" customHeight="1">
      <c r="A49" s="222" t="s">
        <v>261</v>
      </c>
      <c r="B49" s="221">
        <v>521</v>
      </c>
      <c r="C49" s="219">
        <v>172</v>
      </c>
      <c r="D49" s="219">
        <f t="shared" si="8"/>
        <v>693</v>
      </c>
      <c r="E49" s="220">
        <f t="shared" si="9"/>
        <v>0.00047270326240283323</v>
      </c>
      <c r="F49" s="221">
        <v>808</v>
      </c>
      <c r="G49" s="219">
        <v>539</v>
      </c>
      <c r="H49" s="219">
        <f t="shared" si="10"/>
        <v>1347</v>
      </c>
      <c r="I49" s="220">
        <f t="shared" si="11"/>
        <v>-0.4855233853006682</v>
      </c>
      <c r="J49" s="221">
        <v>521</v>
      </c>
      <c r="K49" s="219">
        <v>172</v>
      </c>
      <c r="L49" s="219">
        <f t="shared" si="12"/>
        <v>693</v>
      </c>
      <c r="M49" s="220">
        <f t="shared" si="13"/>
        <v>0.00047270326240283323</v>
      </c>
      <c r="N49" s="219">
        <v>808</v>
      </c>
      <c r="O49" s="219">
        <v>539</v>
      </c>
      <c r="P49" s="219">
        <f t="shared" si="14"/>
        <v>1347</v>
      </c>
      <c r="Q49" s="220">
        <f t="shared" si="15"/>
        <v>-0.4855233853006682</v>
      </c>
    </row>
    <row r="50" spans="1:17" s="302" customFormat="1" ht="18" customHeight="1">
      <c r="A50" s="222" t="s">
        <v>260</v>
      </c>
      <c r="B50" s="221">
        <v>450</v>
      </c>
      <c r="C50" s="219">
        <v>188</v>
      </c>
      <c r="D50" s="219">
        <f t="shared" si="8"/>
        <v>638</v>
      </c>
      <c r="E50" s="220">
        <f t="shared" si="9"/>
        <v>0.0004351871304661004</v>
      </c>
      <c r="F50" s="221">
        <v>294</v>
      </c>
      <c r="G50" s="219">
        <v>200</v>
      </c>
      <c r="H50" s="219">
        <f t="shared" si="10"/>
        <v>494</v>
      </c>
      <c r="I50" s="220">
        <f t="shared" si="11"/>
        <v>0.2914979757085021</v>
      </c>
      <c r="J50" s="221">
        <v>450</v>
      </c>
      <c r="K50" s="219">
        <v>188</v>
      </c>
      <c r="L50" s="219">
        <f t="shared" si="12"/>
        <v>638</v>
      </c>
      <c r="M50" s="220">
        <f t="shared" si="13"/>
        <v>0.0004351871304661004</v>
      </c>
      <c r="N50" s="219">
        <v>294</v>
      </c>
      <c r="O50" s="219">
        <v>200</v>
      </c>
      <c r="P50" s="219">
        <f t="shared" si="14"/>
        <v>494</v>
      </c>
      <c r="Q50" s="220">
        <f t="shared" si="15"/>
        <v>0.2914979757085021</v>
      </c>
    </row>
    <row r="51" spans="1:17" s="302" customFormat="1" ht="18" customHeight="1">
      <c r="A51" s="222" t="s">
        <v>259</v>
      </c>
      <c r="B51" s="221">
        <v>306</v>
      </c>
      <c r="C51" s="219">
        <v>321</v>
      </c>
      <c r="D51" s="219">
        <f t="shared" si="8"/>
        <v>627</v>
      </c>
      <c r="E51" s="220">
        <f t="shared" si="9"/>
        <v>0.00042768390407875385</v>
      </c>
      <c r="F51" s="221">
        <v>276</v>
      </c>
      <c r="G51" s="219">
        <v>338</v>
      </c>
      <c r="H51" s="219">
        <f t="shared" si="10"/>
        <v>614</v>
      </c>
      <c r="I51" s="220">
        <f t="shared" si="11"/>
        <v>0.021172638436482094</v>
      </c>
      <c r="J51" s="221">
        <v>306</v>
      </c>
      <c r="K51" s="219">
        <v>321</v>
      </c>
      <c r="L51" s="219">
        <f t="shared" si="12"/>
        <v>627</v>
      </c>
      <c r="M51" s="220">
        <f t="shared" si="13"/>
        <v>0.00042768390407875385</v>
      </c>
      <c r="N51" s="219">
        <v>276</v>
      </c>
      <c r="O51" s="219">
        <v>338</v>
      </c>
      <c r="P51" s="219">
        <f t="shared" si="14"/>
        <v>614</v>
      </c>
      <c r="Q51" s="220">
        <f t="shared" si="15"/>
        <v>0.021172638436482094</v>
      </c>
    </row>
    <row r="52" spans="1:17" s="302" customFormat="1" ht="18" customHeight="1">
      <c r="A52" s="222" t="s">
        <v>258</v>
      </c>
      <c r="B52" s="221">
        <v>277</v>
      </c>
      <c r="C52" s="219">
        <v>314</v>
      </c>
      <c r="D52" s="219">
        <f t="shared" si="8"/>
        <v>591</v>
      </c>
      <c r="E52" s="220">
        <f t="shared" si="9"/>
        <v>0.0004031278904474379</v>
      </c>
      <c r="F52" s="221">
        <v>339</v>
      </c>
      <c r="G52" s="219">
        <v>367</v>
      </c>
      <c r="H52" s="219">
        <f t="shared" si="10"/>
        <v>706</v>
      </c>
      <c r="I52" s="220">
        <f t="shared" si="11"/>
        <v>-0.16288951841359778</v>
      </c>
      <c r="J52" s="221">
        <v>277</v>
      </c>
      <c r="K52" s="219">
        <v>314</v>
      </c>
      <c r="L52" s="219">
        <f t="shared" si="12"/>
        <v>591</v>
      </c>
      <c r="M52" s="220">
        <f t="shared" si="13"/>
        <v>0.0004031278904474379</v>
      </c>
      <c r="N52" s="219">
        <v>339</v>
      </c>
      <c r="O52" s="219">
        <v>367</v>
      </c>
      <c r="P52" s="219">
        <f t="shared" si="14"/>
        <v>706</v>
      </c>
      <c r="Q52" s="220">
        <f t="shared" si="15"/>
        <v>-0.16288951841359778</v>
      </c>
    </row>
    <row r="53" spans="1:17" s="302" customFormat="1" ht="18" customHeight="1">
      <c r="A53" s="222" t="s">
        <v>257</v>
      </c>
      <c r="B53" s="221">
        <v>247</v>
      </c>
      <c r="C53" s="219">
        <v>291</v>
      </c>
      <c r="D53" s="219">
        <f t="shared" si="8"/>
        <v>538</v>
      </c>
      <c r="E53" s="220">
        <f t="shared" si="9"/>
        <v>0.0003669759814902226</v>
      </c>
      <c r="F53" s="221">
        <v>235</v>
      </c>
      <c r="G53" s="219">
        <v>304</v>
      </c>
      <c r="H53" s="219">
        <f t="shared" si="10"/>
        <v>539</v>
      </c>
      <c r="I53" s="220">
        <f t="shared" si="11"/>
        <v>-0.0018552875695733162</v>
      </c>
      <c r="J53" s="221">
        <v>247</v>
      </c>
      <c r="K53" s="219">
        <v>291</v>
      </c>
      <c r="L53" s="219">
        <f t="shared" si="12"/>
        <v>538</v>
      </c>
      <c r="M53" s="220">
        <f t="shared" si="13"/>
        <v>0.0003669759814902226</v>
      </c>
      <c r="N53" s="219">
        <v>235</v>
      </c>
      <c r="O53" s="219">
        <v>304</v>
      </c>
      <c r="P53" s="219">
        <f t="shared" si="14"/>
        <v>539</v>
      </c>
      <c r="Q53" s="220">
        <f t="shared" si="15"/>
        <v>-0.0018552875695733162</v>
      </c>
    </row>
    <row r="54" spans="1:17" s="302" customFormat="1" ht="18" customHeight="1">
      <c r="A54" s="222" t="s">
        <v>256</v>
      </c>
      <c r="B54" s="221">
        <v>169</v>
      </c>
      <c r="C54" s="219">
        <v>69</v>
      </c>
      <c r="D54" s="219">
        <f t="shared" si="8"/>
        <v>238</v>
      </c>
      <c r="E54" s="220">
        <f t="shared" si="9"/>
        <v>0.00016234253456258918</v>
      </c>
      <c r="F54" s="221">
        <v>203</v>
      </c>
      <c r="G54" s="219">
        <v>39</v>
      </c>
      <c r="H54" s="219">
        <f t="shared" si="10"/>
        <v>242</v>
      </c>
      <c r="I54" s="220">
        <f t="shared" si="11"/>
        <v>-0.016528925619834656</v>
      </c>
      <c r="J54" s="221">
        <v>169</v>
      </c>
      <c r="K54" s="219">
        <v>69</v>
      </c>
      <c r="L54" s="219">
        <f t="shared" si="12"/>
        <v>238</v>
      </c>
      <c r="M54" s="220">
        <f t="shared" si="13"/>
        <v>0.00016234253456258918</v>
      </c>
      <c r="N54" s="219">
        <v>203</v>
      </c>
      <c r="O54" s="219">
        <v>39</v>
      </c>
      <c r="P54" s="219">
        <f t="shared" si="14"/>
        <v>242</v>
      </c>
      <c r="Q54" s="220">
        <f t="shared" si="15"/>
        <v>-0.016528925619834656</v>
      </c>
    </row>
    <row r="55" spans="1:17" s="302" customFormat="1" ht="18" customHeight="1">
      <c r="A55" s="222" t="s">
        <v>255</v>
      </c>
      <c r="B55" s="221">
        <v>136</v>
      </c>
      <c r="C55" s="219">
        <v>101</v>
      </c>
      <c r="D55" s="219">
        <f t="shared" si="8"/>
        <v>237</v>
      </c>
      <c r="E55" s="220">
        <f t="shared" si="9"/>
        <v>0.0001616604230728304</v>
      </c>
      <c r="F55" s="221">
        <v>231</v>
      </c>
      <c r="G55" s="219">
        <v>151</v>
      </c>
      <c r="H55" s="219">
        <f t="shared" si="10"/>
        <v>382</v>
      </c>
      <c r="I55" s="220">
        <f t="shared" si="11"/>
        <v>-0.3795811518324608</v>
      </c>
      <c r="J55" s="221">
        <v>136</v>
      </c>
      <c r="K55" s="219">
        <v>101</v>
      </c>
      <c r="L55" s="219">
        <f t="shared" si="12"/>
        <v>237</v>
      </c>
      <c r="M55" s="220">
        <f t="shared" si="13"/>
        <v>0.0001616604230728304</v>
      </c>
      <c r="N55" s="219">
        <v>231</v>
      </c>
      <c r="O55" s="219">
        <v>151</v>
      </c>
      <c r="P55" s="219">
        <f t="shared" si="14"/>
        <v>382</v>
      </c>
      <c r="Q55" s="220">
        <f t="shared" si="15"/>
        <v>-0.3795811518324608</v>
      </c>
    </row>
    <row r="56" spans="1:17" s="302" customFormat="1" ht="18" customHeight="1">
      <c r="A56" s="222" t="s">
        <v>254</v>
      </c>
      <c r="B56" s="221">
        <v>42</v>
      </c>
      <c r="C56" s="219">
        <v>146</v>
      </c>
      <c r="D56" s="219">
        <f t="shared" si="8"/>
        <v>188</v>
      </c>
      <c r="E56" s="220">
        <f t="shared" si="9"/>
        <v>0.00012823696007465028</v>
      </c>
      <c r="F56" s="221">
        <v>42</v>
      </c>
      <c r="G56" s="219">
        <v>17</v>
      </c>
      <c r="H56" s="219">
        <f t="shared" si="10"/>
        <v>59</v>
      </c>
      <c r="I56" s="220">
        <f t="shared" si="11"/>
        <v>2.1864406779661016</v>
      </c>
      <c r="J56" s="221">
        <v>42</v>
      </c>
      <c r="K56" s="219">
        <v>146</v>
      </c>
      <c r="L56" s="219">
        <f t="shared" si="12"/>
        <v>188</v>
      </c>
      <c r="M56" s="220">
        <f t="shared" si="13"/>
        <v>0.00012823696007465028</v>
      </c>
      <c r="N56" s="219">
        <v>42</v>
      </c>
      <c r="O56" s="219">
        <v>17</v>
      </c>
      <c r="P56" s="219">
        <f t="shared" si="14"/>
        <v>59</v>
      </c>
      <c r="Q56" s="220">
        <f t="shared" si="15"/>
        <v>2.1864406779661016</v>
      </c>
    </row>
    <row r="57" spans="1:17" s="302" customFormat="1" ht="18" customHeight="1">
      <c r="A57" s="222" t="s">
        <v>253</v>
      </c>
      <c r="B57" s="221">
        <v>84</v>
      </c>
      <c r="C57" s="219">
        <v>100</v>
      </c>
      <c r="D57" s="219">
        <f t="shared" si="8"/>
        <v>184</v>
      </c>
      <c r="E57" s="220">
        <f t="shared" si="9"/>
        <v>0.00012550851411561516</v>
      </c>
      <c r="F57" s="221">
        <v>127</v>
      </c>
      <c r="G57" s="219">
        <v>128</v>
      </c>
      <c r="H57" s="219">
        <f t="shared" si="10"/>
        <v>255</v>
      </c>
      <c r="I57" s="220">
        <f t="shared" si="11"/>
        <v>-0.2784313725490196</v>
      </c>
      <c r="J57" s="221">
        <v>84</v>
      </c>
      <c r="K57" s="219">
        <v>100</v>
      </c>
      <c r="L57" s="219">
        <f t="shared" si="12"/>
        <v>184</v>
      </c>
      <c r="M57" s="220">
        <f t="shared" si="13"/>
        <v>0.00012550851411561516</v>
      </c>
      <c r="N57" s="219">
        <v>127</v>
      </c>
      <c r="O57" s="219">
        <v>128</v>
      </c>
      <c r="P57" s="219">
        <f t="shared" si="14"/>
        <v>255</v>
      </c>
      <c r="Q57" s="220">
        <f t="shared" si="15"/>
        <v>-0.2784313725490196</v>
      </c>
    </row>
    <row r="58" spans="1:17" s="302" customFormat="1" ht="18" customHeight="1">
      <c r="A58" s="222" t="s">
        <v>252</v>
      </c>
      <c r="B58" s="221">
        <v>71</v>
      </c>
      <c r="C58" s="219">
        <v>58</v>
      </c>
      <c r="D58" s="219">
        <f t="shared" si="8"/>
        <v>129</v>
      </c>
      <c r="E58" s="220">
        <f t="shared" si="9"/>
        <v>8.799238217888238E-05</v>
      </c>
      <c r="F58" s="221">
        <v>61</v>
      </c>
      <c r="G58" s="219">
        <v>70</v>
      </c>
      <c r="H58" s="219">
        <f t="shared" si="10"/>
        <v>131</v>
      </c>
      <c r="I58" s="220">
        <f t="shared" si="11"/>
        <v>-0.01526717557251911</v>
      </c>
      <c r="J58" s="221">
        <v>71</v>
      </c>
      <c r="K58" s="219">
        <v>58</v>
      </c>
      <c r="L58" s="219">
        <f t="shared" si="12"/>
        <v>129</v>
      </c>
      <c r="M58" s="220">
        <f t="shared" si="13"/>
        <v>8.799238217888238E-05</v>
      </c>
      <c r="N58" s="219">
        <v>61</v>
      </c>
      <c r="O58" s="219">
        <v>70</v>
      </c>
      <c r="P58" s="219">
        <f t="shared" si="14"/>
        <v>131</v>
      </c>
      <c r="Q58" s="220">
        <f t="shared" si="15"/>
        <v>-0.01526717557251911</v>
      </c>
    </row>
    <row r="59" spans="1:17" s="302" customFormat="1" ht="18" customHeight="1">
      <c r="A59" s="222" t="s">
        <v>251</v>
      </c>
      <c r="B59" s="221">
        <v>52</v>
      </c>
      <c r="C59" s="219">
        <v>63</v>
      </c>
      <c r="D59" s="219">
        <f t="shared" si="8"/>
        <v>115</v>
      </c>
      <c r="E59" s="220">
        <f t="shared" si="9"/>
        <v>7.844282132225948E-05</v>
      </c>
      <c r="F59" s="221">
        <v>79</v>
      </c>
      <c r="G59" s="219">
        <v>50</v>
      </c>
      <c r="H59" s="219">
        <f t="shared" si="10"/>
        <v>129</v>
      </c>
      <c r="I59" s="220">
        <f t="shared" si="11"/>
        <v>-0.10852713178294571</v>
      </c>
      <c r="J59" s="221">
        <v>52</v>
      </c>
      <c r="K59" s="219">
        <v>63</v>
      </c>
      <c r="L59" s="219">
        <f t="shared" si="12"/>
        <v>115</v>
      </c>
      <c r="M59" s="220">
        <f t="shared" si="13"/>
        <v>7.844282132225948E-05</v>
      </c>
      <c r="N59" s="219">
        <v>79</v>
      </c>
      <c r="O59" s="219">
        <v>50</v>
      </c>
      <c r="P59" s="219">
        <f t="shared" si="14"/>
        <v>129</v>
      </c>
      <c r="Q59" s="220">
        <f t="shared" si="15"/>
        <v>-0.10852713178294571</v>
      </c>
    </row>
    <row r="60" spans="1:17" s="302" customFormat="1" ht="18" customHeight="1" thickBot="1">
      <c r="A60" s="241" t="s">
        <v>205</v>
      </c>
      <c r="B60" s="240">
        <v>134</v>
      </c>
      <c r="C60" s="238">
        <v>150</v>
      </c>
      <c r="D60" s="238">
        <f t="shared" si="8"/>
        <v>284</v>
      </c>
      <c r="E60" s="239">
        <f t="shared" si="9"/>
        <v>0.00019371966309149298</v>
      </c>
      <c r="F60" s="240">
        <v>454</v>
      </c>
      <c r="G60" s="238">
        <v>403</v>
      </c>
      <c r="H60" s="238">
        <f t="shared" si="10"/>
        <v>857</v>
      </c>
      <c r="I60" s="239">
        <f t="shared" si="11"/>
        <v>-0.6686114352392065</v>
      </c>
      <c r="J60" s="240">
        <v>134</v>
      </c>
      <c r="K60" s="238">
        <v>150</v>
      </c>
      <c r="L60" s="238">
        <f t="shared" si="12"/>
        <v>284</v>
      </c>
      <c r="M60" s="239">
        <f t="shared" si="13"/>
        <v>0.00019371966309149298</v>
      </c>
      <c r="N60" s="240">
        <v>454</v>
      </c>
      <c r="O60" s="238">
        <v>403</v>
      </c>
      <c r="P60" s="238">
        <f t="shared" si="14"/>
        <v>857</v>
      </c>
      <c r="Q60" s="239">
        <f t="shared" si="15"/>
        <v>-0.6686114352392065</v>
      </c>
    </row>
    <row r="61" ht="15">
      <c r="A61" s="5" t="s">
        <v>250</v>
      </c>
    </row>
    <row r="62" spans="1:5" ht="15">
      <c r="A62" s="301" t="s">
        <v>249</v>
      </c>
      <c r="B62" s="300"/>
      <c r="C62" s="300"/>
      <c r="D62" s="300"/>
      <c r="E62" s="300"/>
    </row>
  </sheetData>
  <sheetProtection/>
  <mergeCells count="12">
    <mergeCell ref="I3:I4"/>
    <mergeCell ref="M3:M4"/>
    <mergeCell ref="B2:I2"/>
    <mergeCell ref="J2:Q2"/>
    <mergeCell ref="A1:Q1"/>
    <mergeCell ref="A2:A4"/>
    <mergeCell ref="E3:E4"/>
    <mergeCell ref="B3:D3"/>
    <mergeCell ref="Q3:Q4"/>
    <mergeCell ref="F3:H3"/>
    <mergeCell ref="J3:L3"/>
    <mergeCell ref="N3:P3"/>
  </mergeCells>
  <conditionalFormatting sqref="I1:I65536 Q1:Q65536">
    <cfRule type="cellIs" priority="1" dxfId="0" operator="lessThan" stopIfTrue="1">
      <formula>0</formula>
    </cfRule>
  </conditionalFormatting>
  <printOptions/>
  <pageMargins left="0.41" right="0.21" top="0.18" bottom="0.18" header="0.2" footer="0.17"/>
  <pageSetup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Q47"/>
  <sheetViews>
    <sheetView showGridLines="0" zoomScale="82" zoomScaleNormal="82" zoomScalePageLayoutView="0" workbookViewId="0" topLeftCell="A1">
      <selection activeCell="A1" sqref="A1:Q1"/>
    </sheetView>
  </sheetViews>
  <sheetFormatPr defaultColWidth="9.140625" defaultRowHeight="15"/>
  <cols>
    <col min="1" max="1" width="30.28125" style="214" customWidth="1"/>
    <col min="2" max="2" width="7.00390625" style="214" customWidth="1"/>
    <col min="3" max="3" width="9.28125" style="214" customWidth="1"/>
    <col min="4" max="4" width="7.7109375" style="214" customWidth="1"/>
    <col min="5" max="5" width="9.7109375" style="214" customWidth="1"/>
    <col min="6" max="6" width="7.00390625" style="214" customWidth="1"/>
    <col min="7" max="7" width="8.8515625" style="214" customWidth="1"/>
    <col min="8" max="8" width="7.00390625" style="214" customWidth="1"/>
    <col min="9" max="9" width="9.8515625" style="214" customWidth="1"/>
    <col min="10" max="10" width="8.28125" style="214" customWidth="1"/>
    <col min="11" max="11" width="9.00390625" style="214" customWidth="1"/>
    <col min="12" max="12" width="8.57421875" style="214" customWidth="1"/>
    <col min="13" max="13" width="9.28125" style="214" customWidth="1"/>
    <col min="14" max="14" width="8.7109375" style="214" customWidth="1"/>
    <col min="15" max="15" width="8.28125" style="214" customWidth="1"/>
    <col min="16" max="16" width="8.421875" style="214" customWidth="1"/>
    <col min="17" max="17" width="9.7109375" style="214" customWidth="1"/>
    <col min="18" max="16384" width="9.140625" style="214" customWidth="1"/>
  </cols>
  <sheetData>
    <row r="1" spans="1:17" ht="24" customHeight="1" thickBot="1">
      <c r="A1" s="467" t="s">
        <v>318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9"/>
    </row>
    <row r="2" spans="1:17" ht="15.75" customHeight="1" thickBot="1">
      <c r="A2" s="490" t="s">
        <v>305</v>
      </c>
      <c r="B2" s="464" t="s">
        <v>50</v>
      </c>
      <c r="C2" s="465"/>
      <c r="D2" s="465"/>
      <c r="E2" s="465"/>
      <c r="F2" s="465"/>
      <c r="G2" s="465"/>
      <c r="H2" s="465"/>
      <c r="I2" s="466"/>
      <c r="J2" s="464" t="s">
        <v>49</v>
      </c>
      <c r="K2" s="465"/>
      <c r="L2" s="465"/>
      <c r="M2" s="465"/>
      <c r="N2" s="465"/>
      <c r="O2" s="465"/>
      <c r="P2" s="465"/>
      <c r="Q2" s="466"/>
    </row>
    <row r="3" spans="1:17" s="249" customFormat="1" ht="26.25" customHeight="1">
      <c r="A3" s="491"/>
      <c r="B3" s="475" t="s">
        <v>48</v>
      </c>
      <c r="C3" s="476"/>
      <c r="D3" s="476"/>
      <c r="E3" s="473" t="s">
        <v>45</v>
      </c>
      <c r="F3" s="475" t="s">
        <v>47</v>
      </c>
      <c r="G3" s="476"/>
      <c r="H3" s="476"/>
      <c r="I3" s="477" t="s">
        <v>43</v>
      </c>
      <c r="J3" s="488" t="s">
        <v>229</v>
      </c>
      <c r="K3" s="489"/>
      <c r="L3" s="489"/>
      <c r="M3" s="473" t="s">
        <v>45</v>
      </c>
      <c r="N3" s="488" t="s">
        <v>228</v>
      </c>
      <c r="O3" s="489"/>
      <c r="P3" s="489"/>
      <c r="Q3" s="473" t="s">
        <v>43</v>
      </c>
    </row>
    <row r="4" spans="1:17" s="249" customFormat="1" ht="27" thickBot="1">
      <c r="A4" s="492"/>
      <c r="B4" s="251" t="s">
        <v>23</v>
      </c>
      <c r="C4" s="250" t="s">
        <v>22</v>
      </c>
      <c r="D4" s="250" t="s">
        <v>21</v>
      </c>
      <c r="E4" s="474"/>
      <c r="F4" s="251" t="s">
        <v>23</v>
      </c>
      <c r="G4" s="250" t="s">
        <v>22</v>
      </c>
      <c r="H4" s="250" t="s">
        <v>21</v>
      </c>
      <c r="I4" s="478"/>
      <c r="J4" s="251" t="s">
        <v>23</v>
      </c>
      <c r="K4" s="250" t="s">
        <v>22</v>
      </c>
      <c r="L4" s="250" t="s">
        <v>21</v>
      </c>
      <c r="M4" s="474"/>
      <c r="N4" s="251" t="s">
        <v>23</v>
      </c>
      <c r="O4" s="250" t="s">
        <v>22</v>
      </c>
      <c r="P4" s="250" t="s">
        <v>21</v>
      </c>
      <c r="Q4" s="474"/>
    </row>
    <row r="5" spans="1:17" s="302" customFormat="1" ht="18" customHeight="1">
      <c r="A5" s="307" t="s">
        <v>42</v>
      </c>
      <c r="B5" s="306">
        <f>SUM(B6:B44)</f>
        <v>6660.130999999999</v>
      </c>
      <c r="C5" s="305">
        <f>SUM(C6:C44)</f>
        <v>6660.131000000002</v>
      </c>
      <c r="D5" s="304">
        <f aca="true" t="shared" si="0" ref="D5:D44">C5+B5</f>
        <v>13320.262000000002</v>
      </c>
      <c r="E5" s="303">
        <f aca="true" t="shared" si="1" ref="E5:E44">D5/$D$5</f>
        <v>1</v>
      </c>
      <c r="F5" s="306">
        <f>SUM(F6:F44)</f>
        <v>9446.287999999999</v>
      </c>
      <c r="G5" s="305">
        <f>SUM(G6:G44)</f>
        <v>9446.288000000002</v>
      </c>
      <c r="H5" s="304">
        <f aca="true" t="shared" si="2" ref="H5:H44">G5+F5</f>
        <v>18892.576</v>
      </c>
      <c r="I5" s="303">
        <f aca="true" t="shared" si="3" ref="I5:I44">(D5/H5-1)</f>
        <v>-0.2949472851134751</v>
      </c>
      <c r="J5" s="306">
        <f>SUM(J6:J44)</f>
        <v>6660.130999999999</v>
      </c>
      <c r="K5" s="305">
        <f>SUM(K6:K44)</f>
        <v>6660.131000000002</v>
      </c>
      <c r="L5" s="304">
        <f aca="true" t="shared" si="4" ref="L5:L44">K5+J5</f>
        <v>13320.262000000002</v>
      </c>
      <c r="M5" s="303">
        <f aca="true" t="shared" si="5" ref="M5:M44">L5/$L$5</f>
        <v>1</v>
      </c>
      <c r="N5" s="306">
        <f>SUM(N6:N44)</f>
        <v>9446.287999999999</v>
      </c>
      <c r="O5" s="305">
        <f>SUM(O6:O44)</f>
        <v>9446.288000000002</v>
      </c>
      <c r="P5" s="304">
        <f aca="true" t="shared" si="6" ref="P5:P44">O5+N5</f>
        <v>18892.576</v>
      </c>
      <c r="Q5" s="303">
        <f aca="true" t="shared" si="7" ref="Q5:Q44">(L5/P5-1)</f>
        <v>-0.2949472851134751</v>
      </c>
    </row>
    <row r="6" spans="1:17" s="302" customFormat="1" ht="18" customHeight="1">
      <c r="A6" s="222" t="s">
        <v>304</v>
      </c>
      <c r="B6" s="221">
        <v>2318.3129999999996</v>
      </c>
      <c r="C6" s="219">
        <v>2343.3340000000007</v>
      </c>
      <c r="D6" s="219">
        <f t="shared" si="0"/>
        <v>4661.647000000001</v>
      </c>
      <c r="E6" s="220">
        <f t="shared" si="1"/>
        <v>0.34996661477079055</v>
      </c>
      <c r="F6" s="221">
        <v>3763.886</v>
      </c>
      <c r="G6" s="219">
        <v>3397.1670000000004</v>
      </c>
      <c r="H6" s="219">
        <f t="shared" si="2"/>
        <v>7161.053</v>
      </c>
      <c r="I6" s="220">
        <f t="shared" si="3"/>
        <v>-0.34902771980601166</v>
      </c>
      <c r="J6" s="221">
        <v>2318.3129999999996</v>
      </c>
      <c r="K6" s="219">
        <v>2343.3340000000007</v>
      </c>
      <c r="L6" s="219">
        <f t="shared" si="4"/>
        <v>4661.647000000001</v>
      </c>
      <c r="M6" s="220">
        <f t="shared" si="5"/>
        <v>0.34996661477079055</v>
      </c>
      <c r="N6" s="221">
        <v>3763.886</v>
      </c>
      <c r="O6" s="219">
        <v>3397.1670000000004</v>
      </c>
      <c r="P6" s="219">
        <f t="shared" si="6"/>
        <v>7161.053</v>
      </c>
      <c r="Q6" s="220">
        <f t="shared" si="7"/>
        <v>-0.34902771980601166</v>
      </c>
    </row>
    <row r="7" spans="1:17" s="302" customFormat="1" ht="18" customHeight="1">
      <c r="A7" s="222" t="s">
        <v>302</v>
      </c>
      <c r="B7" s="221">
        <v>688.6789999999999</v>
      </c>
      <c r="C7" s="219">
        <v>518.872</v>
      </c>
      <c r="D7" s="219">
        <f t="shared" si="0"/>
        <v>1207.551</v>
      </c>
      <c r="E7" s="220">
        <f t="shared" si="1"/>
        <v>0.09065519882416725</v>
      </c>
      <c r="F7" s="221">
        <v>963.86</v>
      </c>
      <c r="G7" s="219">
        <v>1010.237</v>
      </c>
      <c r="H7" s="219">
        <f t="shared" si="2"/>
        <v>1974.097</v>
      </c>
      <c r="I7" s="220">
        <f t="shared" si="3"/>
        <v>-0.3883020945779261</v>
      </c>
      <c r="J7" s="221">
        <v>688.6789999999999</v>
      </c>
      <c r="K7" s="219">
        <v>518.872</v>
      </c>
      <c r="L7" s="219">
        <f t="shared" si="4"/>
        <v>1207.551</v>
      </c>
      <c r="M7" s="220">
        <f t="shared" si="5"/>
        <v>0.09065519882416725</v>
      </c>
      <c r="N7" s="221">
        <v>963.86</v>
      </c>
      <c r="O7" s="219">
        <v>1010.237</v>
      </c>
      <c r="P7" s="219">
        <f t="shared" si="6"/>
        <v>1974.097</v>
      </c>
      <c r="Q7" s="220">
        <f t="shared" si="7"/>
        <v>-0.3883020945779261</v>
      </c>
    </row>
    <row r="8" spans="1:17" s="302" customFormat="1" ht="18" customHeight="1">
      <c r="A8" s="222" t="s">
        <v>303</v>
      </c>
      <c r="B8" s="221">
        <v>561.2749999999999</v>
      </c>
      <c r="C8" s="219">
        <v>474.51000000000005</v>
      </c>
      <c r="D8" s="219">
        <f t="shared" si="0"/>
        <v>1035.7849999999999</v>
      </c>
      <c r="E8" s="220">
        <f t="shared" si="1"/>
        <v>0.07776010712101607</v>
      </c>
      <c r="F8" s="221">
        <v>884.397</v>
      </c>
      <c r="G8" s="219">
        <v>548.5840000000001</v>
      </c>
      <c r="H8" s="219">
        <f t="shared" si="2"/>
        <v>1432.9810000000002</v>
      </c>
      <c r="I8" s="220">
        <f t="shared" si="3"/>
        <v>-0.27718162348279585</v>
      </c>
      <c r="J8" s="221">
        <v>561.2749999999999</v>
      </c>
      <c r="K8" s="219">
        <v>474.51000000000005</v>
      </c>
      <c r="L8" s="219">
        <f t="shared" si="4"/>
        <v>1035.7849999999999</v>
      </c>
      <c r="M8" s="220">
        <f t="shared" si="5"/>
        <v>0.07776010712101607</v>
      </c>
      <c r="N8" s="221">
        <v>884.397</v>
      </c>
      <c r="O8" s="219">
        <v>548.5840000000001</v>
      </c>
      <c r="P8" s="219">
        <f t="shared" si="6"/>
        <v>1432.9810000000002</v>
      </c>
      <c r="Q8" s="220">
        <f t="shared" si="7"/>
        <v>-0.27718162348279585</v>
      </c>
    </row>
    <row r="9" spans="1:17" s="302" customFormat="1" ht="18" customHeight="1">
      <c r="A9" s="222" t="s">
        <v>283</v>
      </c>
      <c r="B9" s="221">
        <v>536.588</v>
      </c>
      <c r="C9" s="219">
        <v>247.74800000000002</v>
      </c>
      <c r="D9" s="219">
        <f t="shared" si="0"/>
        <v>784.336</v>
      </c>
      <c r="E9" s="220">
        <f t="shared" si="1"/>
        <v>0.0588829258763829</v>
      </c>
      <c r="F9" s="221">
        <v>558.369</v>
      </c>
      <c r="G9" s="219">
        <v>448.6259999999999</v>
      </c>
      <c r="H9" s="219">
        <f t="shared" si="2"/>
        <v>1006.9949999999999</v>
      </c>
      <c r="I9" s="220">
        <f t="shared" si="3"/>
        <v>-0.22111231932631237</v>
      </c>
      <c r="J9" s="221">
        <v>536.588</v>
      </c>
      <c r="K9" s="219">
        <v>247.74800000000002</v>
      </c>
      <c r="L9" s="219">
        <f t="shared" si="4"/>
        <v>784.336</v>
      </c>
      <c r="M9" s="220">
        <f t="shared" si="5"/>
        <v>0.0588829258763829</v>
      </c>
      <c r="N9" s="221">
        <v>558.369</v>
      </c>
      <c r="O9" s="219">
        <v>448.6259999999999</v>
      </c>
      <c r="P9" s="219">
        <f t="shared" si="6"/>
        <v>1006.9949999999999</v>
      </c>
      <c r="Q9" s="220">
        <f t="shared" si="7"/>
        <v>-0.22111231932631237</v>
      </c>
    </row>
    <row r="10" spans="1:17" s="302" customFormat="1" ht="18" customHeight="1">
      <c r="A10" s="222" t="s">
        <v>299</v>
      </c>
      <c r="B10" s="221">
        <v>308.57300000000004</v>
      </c>
      <c r="C10" s="219">
        <v>348.674</v>
      </c>
      <c r="D10" s="219">
        <f t="shared" si="0"/>
        <v>657.2470000000001</v>
      </c>
      <c r="E10" s="220">
        <f t="shared" si="1"/>
        <v>0.04934189732904653</v>
      </c>
      <c r="F10" s="221">
        <v>947.1399999999999</v>
      </c>
      <c r="G10" s="219">
        <v>1230.4720000000002</v>
      </c>
      <c r="H10" s="219">
        <f t="shared" si="2"/>
        <v>2177.612</v>
      </c>
      <c r="I10" s="220">
        <f t="shared" si="3"/>
        <v>-0.698179932880605</v>
      </c>
      <c r="J10" s="221">
        <v>308.57300000000004</v>
      </c>
      <c r="K10" s="219">
        <v>348.674</v>
      </c>
      <c r="L10" s="219">
        <f t="shared" si="4"/>
        <v>657.2470000000001</v>
      </c>
      <c r="M10" s="220">
        <f t="shared" si="5"/>
        <v>0.04934189732904653</v>
      </c>
      <c r="N10" s="221">
        <v>947.1399999999999</v>
      </c>
      <c r="O10" s="219">
        <v>1230.4720000000002</v>
      </c>
      <c r="P10" s="219">
        <f t="shared" si="6"/>
        <v>2177.612</v>
      </c>
      <c r="Q10" s="220">
        <f t="shared" si="7"/>
        <v>-0.698179932880605</v>
      </c>
    </row>
    <row r="11" spans="1:17" s="302" customFormat="1" ht="18" customHeight="1">
      <c r="A11" s="222" t="s">
        <v>298</v>
      </c>
      <c r="B11" s="221">
        <v>77.26799999999999</v>
      </c>
      <c r="C11" s="219">
        <v>325.19</v>
      </c>
      <c r="D11" s="219">
        <f t="shared" si="0"/>
        <v>402.45799999999997</v>
      </c>
      <c r="E11" s="220">
        <f t="shared" si="1"/>
        <v>0.03021397026575002</v>
      </c>
      <c r="F11" s="221">
        <v>91.71699999999998</v>
      </c>
      <c r="G11" s="219">
        <v>342.96999999999997</v>
      </c>
      <c r="H11" s="219">
        <f t="shared" si="2"/>
        <v>434.68699999999995</v>
      </c>
      <c r="I11" s="220">
        <f t="shared" si="3"/>
        <v>-0.0741430040465898</v>
      </c>
      <c r="J11" s="221">
        <v>77.26799999999999</v>
      </c>
      <c r="K11" s="219">
        <v>325.19</v>
      </c>
      <c r="L11" s="219">
        <f t="shared" si="4"/>
        <v>402.45799999999997</v>
      </c>
      <c r="M11" s="220">
        <f t="shared" si="5"/>
        <v>0.03021397026575002</v>
      </c>
      <c r="N11" s="221">
        <v>91.71699999999998</v>
      </c>
      <c r="O11" s="219">
        <v>342.96999999999997</v>
      </c>
      <c r="P11" s="219">
        <f t="shared" si="6"/>
        <v>434.68699999999995</v>
      </c>
      <c r="Q11" s="220">
        <f t="shared" si="7"/>
        <v>-0.0741430040465898</v>
      </c>
    </row>
    <row r="12" spans="1:17" s="302" customFormat="1" ht="18" customHeight="1">
      <c r="A12" s="222" t="s">
        <v>301</v>
      </c>
      <c r="B12" s="221">
        <v>178.86499999999998</v>
      </c>
      <c r="C12" s="219">
        <v>192.723</v>
      </c>
      <c r="D12" s="219">
        <f t="shared" si="0"/>
        <v>371.58799999999997</v>
      </c>
      <c r="E12" s="220">
        <f t="shared" si="1"/>
        <v>0.027896448283074304</v>
      </c>
      <c r="F12" s="221">
        <v>382.931</v>
      </c>
      <c r="G12" s="219">
        <v>295.0330000000001</v>
      </c>
      <c r="H12" s="219">
        <f t="shared" si="2"/>
        <v>677.964</v>
      </c>
      <c r="I12" s="220">
        <f t="shared" si="3"/>
        <v>-0.4519060009086029</v>
      </c>
      <c r="J12" s="221">
        <v>178.86499999999998</v>
      </c>
      <c r="K12" s="219">
        <v>192.723</v>
      </c>
      <c r="L12" s="219">
        <f t="shared" si="4"/>
        <v>371.58799999999997</v>
      </c>
      <c r="M12" s="220">
        <f t="shared" si="5"/>
        <v>0.027896448283074304</v>
      </c>
      <c r="N12" s="221">
        <v>382.931</v>
      </c>
      <c r="O12" s="219">
        <v>295.0330000000001</v>
      </c>
      <c r="P12" s="219">
        <f t="shared" si="6"/>
        <v>677.964</v>
      </c>
      <c r="Q12" s="220">
        <f t="shared" si="7"/>
        <v>-0.4519060009086029</v>
      </c>
    </row>
    <row r="13" spans="1:17" s="302" customFormat="1" ht="18" customHeight="1">
      <c r="A13" s="222" t="s">
        <v>286</v>
      </c>
      <c r="B13" s="221">
        <v>161.2</v>
      </c>
      <c r="C13" s="219">
        <v>197.64900000000003</v>
      </c>
      <c r="D13" s="219">
        <f t="shared" si="0"/>
        <v>358.84900000000005</v>
      </c>
      <c r="E13" s="220">
        <f t="shared" si="1"/>
        <v>0.026940085713028767</v>
      </c>
      <c r="F13" s="221">
        <v>263.539</v>
      </c>
      <c r="G13" s="219">
        <v>245.136</v>
      </c>
      <c r="H13" s="219">
        <f t="shared" si="2"/>
        <v>508.67499999999995</v>
      </c>
      <c r="I13" s="220">
        <f t="shared" si="3"/>
        <v>-0.29454170147933345</v>
      </c>
      <c r="J13" s="221">
        <v>161.2</v>
      </c>
      <c r="K13" s="219">
        <v>197.64900000000003</v>
      </c>
      <c r="L13" s="219">
        <f t="shared" si="4"/>
        <v>358.84900000000005</v>
      </c>
      <c r="M13" s="220">
        <f t="shared" si="5"/>
        <v>0.026940085713028767</v>
      </c>
      <c r="N13" s="221">
        <v>263.539</v>
      </c>
      <c r="O13" s="219">
        <v>245.136</v>
      </c>
      <c r="P13" s="219">
        <f t="shared" si="6"/>
        <v>508.67499999999995</v>
      </c>
      <c r="Q13" s="220">
        <f t="shared" si="7"/>
        <v>-0.29454170147933345</v>
      </c>
    </row>
    <row r="14" spans="1:17" s="302" customFormat="1" ht="18" customHeight="1">
      <c r="A14" s="222" t="s">
        <v>300</v>
      </c>
      <c r="B14" s="221">
        <v>196.12300000000002</v>
      </c>
      <c r="C14" s="219">
        <v>139.79</v>
      </c>
      <c r="D14" s="219">
        <f t="shared" si="0"/>
        <v>335.913</v>
      </c>
      <c r="E14" s="220">
        <f t="shared" si="1"/>
        <v>0.02521819766007605</v>
      </c>
      <c r="F14" s="221">
        <v>202.12100000000007</v>
      </c>
      <c r="G14" s="219">
        <v>160.11100000000008</v>
      </c>
      <c r="H14" s="219">
        <f t="shared" si="2"/>
        <v>362.23200000000014</v>
      </c>
      <c r="I14" s="220">
        <f t="shared" si="3"/>
        <v>-0.07265785463459917</v>
      </c>
      <c r="J14" s="221">
        <v>196.12300000000002</v>
      </c>
      <c r="K14" s="219">
        <v>139.79</v>
      </c>
      <c r="L14" s="219">
        <f t="shared" si="4"/>
        <v>335.913</v>
      </c>
      <c r="M14" s="220">
        <f t="shared" si="5"/>
        <v>0.02521819766007605</v>
      </c>
      <c r="N14" s="221">
        <v>202.12100000000007</v>
      </c>
      <c r="O14" s="219">
        <v>160.11100000000008</v>
      </c>
      <c r="P14" s="219">
        <f t="shared" si="6"/>
        <v>362.23200000000014</v>
      </c>
      <c r="Q14" s="220">
        <f t="shared" si="7"/>
        <v>-0.07265785463459917</v>
      </c>
    </row>
    <row r="15" spans="1:17" s="302" customFormat="1" ht="18" customHeight="1">
      <c r="A15" s="222" t="s">
        <v>281</v>
      </c>
      <c r="B15" s="221">
        <v>118.13799999999999</v>
      </c>
      <c r="C15" s="219">
        <v>148.78300000000002</v>
      </c>
      <c r="D15" s="219">
        <f t="shared" si="0"/>
        <v>266.921</v>
      </c>
      <c r="E15" s="220">
        <f t="shared" si="1"/>
        <v>0.02003871995911191</v>
      </c>
      <c r="F15" s="221">
        <v>89.493</v>
      </c>
      <c r="G15" s="219">
        <v>137.595</v>
      </c>
      <c r="H15" s="219">
        <f t="shared" si="2"/>
        <v>227.088</v>
      </c>
      <c r="I15" s="220">
        <f t="shared" si="3"/>
        <v>0.17540777143662378</v>
      </c>
      <c r="J15" s="221">
        <v>118.13799999999999</v>
      </c>
      <c r="K15" s="219">
        <v>148.78300000000002</v>
      </c>
      <c r="L15" s="219">
        <f t="shared" si="4"/>
        <v>266.921</v>
      </c>
      <c r="M15" s="220">
        <f t="shared" si="5"/>
        <v>0.02003871995911191</v>
      </c>
      <c r="N15" s="221">
        <v>89.493</v>
      </c>
      <c r="O15" s="219">
        <v>137.595</v>
      </c>
      <c r="P15" s="219">
        <f t="shared" si="6"/>
        <v>227.088</v>
      </c>
      <c r="Q15" s="220">
        <f t="shared" si="7"/>
        <v>0.17540777143662378</v>
      </c>
    </row>
    <row r="16" spans="1:17" s="302" customFormat="1" ht="18" customHeight="1">
      <c r="A16" s="222" t="s">
        <v>279</v>
      </c>
      <c r="B16" s="221">
        <v>145.88</v>
      </c>
      <c r="C16" s="219">
        <v>110.23600000000002</v>
      </c>
      <c r="D16" s="219">
        <f t="shared" si="0"/>
        <v>256.116</v>
      </c>
      <c r="E16" s="220">
        <f t="shared" si="1"/>
        <v>0.01922754972837621</v>
      </c>
      <c r="F16" s="221">
        <v>262.942</v>
      </c>
      <c r="G16" s="219">
        <v>75.41799999999999</v>
      </c>
      <c r="H16" s="219">
        <f t="shared" si="2"/>
        <v>338.36</v>
      </c>
      <c r="I16" s="220">
        <f t="shared" si="3"/>
        <v>-0.24306655633053564</v>
      </c>
      <c r="J16" s="221">
        <v>145.88</v>
      </c>
      <c r="K16" s="219">
        <v>110.23600000000002</v>
      </c>
      <c r="L16" s="219">
        <f t="shared" si="4"/>
        <v>256.116</v>
      </c>
      <c r="M16" s="220">
        <f t="shared" si="5"/>
        <v>0.01922754972837621</v>
      </c>
      <c r="N16" s="221">
        <v>262.942</v>
      </c>
      <c r="O16" s="219">
        <v>75.41799999999999</v>
      </c>
      <c r="P16" s="219">
        <f t="shared" si="6"/>
        <v>338.36</v>
      </c>
      <c r="Q16" s="220">
        <f t="shared" si="7"/>
        <v>-0.24306655633053564</v>
      </c>
    </row>
    <row r="17" spans="1:17" s="302" customFormat="1" ht="18" customHeight="1">
      <c r="A17" s="222" t="s">
        <v>258</v>
      </c>
      <c r="B17" s="221">
        <v>173.64399999999998</v>
      </c>
      <c r="C17" s="219">
        <v>81.04599999999999</v>
      </c>
      <c r="D17" s="219">
        <f t="shared" si="0"/>
        <v>254.68999999999997</v>
      </c>
      <c r="E17" s="220">
        <f t="shared" si="1"/>
        <v>0.01912049477705468</v>
      </c>
      <c r="F17" s="221">
        <v>47.826</v>
      </c>
      <c r="G17" s="219">
        <v>49.446999999999996</v>
      </c>
      <c r="H17" s="219">
        <f t="shared" si="2"/>
        <v>97.273</v>
      </c>
      <c r="I17" s="220">
        <f t="shared" si="3"/>
        <v>1.6183010701839153</v>
      </c>
      <c r="J17" s="221">
        <v>173.64399999999998</v>
      </c>
      <c r="K17" s="219">
        <v>81.04599999999999</v>
      </c>
      <c r="L17" s="219">
        <f t="shared" si="4"/>
        <v>254.68999999999997</v>
      </c>
      <c r="M17" s="220">
        <f t="shared" si="5"/>
        <v>0.01912049477705468</v>
      </c>
      <c r="N17" s="221">
        <v>47.826</v>
      </c>
      <c r="O17" s="219">
        <v>49.446999999999996</v>
      </c>
      <c r="P17" s="219">
        <f t="shared" si="6"/>
        <v>97.273</v>
      </c>
      <c r="Q17" s="220">
        <f t="shared" si="7"/>
        <v>1.6183010701839153</v>
      </c>
    </row>
    <row r="18" spans="1:17" s="302" customFormat="1" ht="18" customHeight="1">
      <c r="A18" s="222" t="s">
        <v>266</v>
      </c>
      <c r="B18" s="221">
        <v>29.708000000000002</v>
      </c>
      <c r="C18" s="219">
        <v>188.322</v>
      </c>
      <c r="D18" s="219">
        <f t="shared" si="0"/>
        <v>218.03</v>
      </c>
      <c r="E18" s="220">
        <f t="shared" si="1"/>
        <v>0.016368296659630265</v>
      </c>
      <c r="F18" s="221">
        <v>5.862</v>
      </c>
      <c r="G18" s="219">
        <v>147.929</v>
      </c>
      <c r="H18" s="219">
        <f t="shared" si="2"/>
        <v>153.791</v>
      </c>
      <c r="I18" s="220">
        <f t="shared" si="3"/>
        <v>0.4177032466139112</v>
      </c>
      <c r="J18" s="221">
        <v>29.708000000000002</v>
      </c>
      <c r="K18" s="219">
        <v>188.322</v>
      </c>
      <c r="L18" s="219">
        <f t="shared" si="4"/>
        <v>218.03</v>
      </c>
      <c r="M18" s="220">
        <f t="shared" si="5"/>
        <v>0.016368296659630265</v>
      </c>
      <c r="N18" s="221">
        <v>5.862</v>
      </c>
      <c r="O18" s="219">
        <v>147.929</v>
      </c>
      <c r="P18" s="219">
        <f t="shared" si="6"/>
        <v>153.791</v>
      </c>
      <c r="Q18" s="220">
        <f t="shared" si="7"/>
        <v>0.4177032466139112</v>
      </c>
    </row>
    <row r="19" spans="1:17" s="302" customFormat="1" ht="18" customHeight="1">
      <c r="A19" s="222" t="s">
        <v>317</v>
      </c>
      <c r="B19" s="221">
        <v>71.53</v>
      </c>
      <c r="C19" s="219">
        <v>121.566</v>
      </c>
      <c r="D19" s="219">
        <f t="shared" si="0"/>
        <v>193.096</v>
      </c>
      <c r="E19" s="220">
        <f t="shared" si="1"/>
        <v>0.01449641155706997</v>
      </c>
      <c r="F19" s="221">
        <v>43.222</v>
      </c>
      <c r="G19" s="219">
        <v>228.24699999999999</v>
      </c>
      <c r="H19" s="219">
        <f t="shared" si="2"/>
        <v>271.469</v>
      </c>
      <c r="I19" s="220">
        <f t="shared" si="3"/>
        <v>-0.28869963052871594</v>
      </c>
      <c r="J19" s="221">
        <v>71.53</v>
      </c>
      <c r="K19" s="219">
        <v>121.566</v>
      </c>
      <c r="L19" s="219">
        <f t="shared" si="4"/>
        <v>193.096</v>
      </c>
      <c r="M19" s="220">
        <f t="shared" si="5"/>
        <v>0.01449641155706997</v>
      </c>
      <c r="N19" s="221">
        <v>43.222</v>
      </c>
      <c r="O19" s="219">
        <v>228.24699999999999</v>
      </c>
      <c r="P19" s="219">
        <f t="shared" si="6"/>
        <v>271.469</v>
      </c>
      <c r="Q19" s="220">
        <f t="shared" si="7"/>
        <v>-0.28869963052871594</v>
      </c>
    </row>
    <row r="20" spans="1:17" s="302" customFormat="1" ht="18" customHeight="1">
      <c r="A20" s="222" t="s">
        <v>316</v>
      </c>
      <c r="B20" s="221">
        <v>98.8</v>
      </c>
      <c r="C20" s="219">
        <v>90.19999999999999</v>
      </c>
      <c r="D20" s="219">
        <f t="shared" si="0"/>
        <v>189</v>
      </c>
      <c r="E20" s="220">
        <f t="shared" si="1"/>
        <v>0.014188910098014587</v>
      </c>
      <c r="F20" s="221">
        <v>112.23</v>
      </c>
      <c r="G20" s="219">
        <v>46.412000000000006</v>
      </c>
      <c r="H20" s="219">
        <f t="shared" si="2"/>
        <v>158.642</v>
      </c>
      <c r="I20" s="220">
        <f t="shared" si="3"/>
        <v>0.1913616822783375</v>
      </c>
      <c r="J20" s="221">
        <v>98.8</v>
      </c>
      <c r="K20" s="219">
        <v>90.19999999999999</v>
      </c>
      <c r="L20" s="219">
        <f t="shared" si="4"/>
        <v>189</v>
      </c>
      <c r="M20" s="220">
        <f t="shared" si="5"/>
        <v>0.014188910098014587</v>
      </c>
      <c r="N20" s="221">
        <v>112.23</v>
      </c>
      <c r="O20" s="219">
        <v>46.412000000000006</v>
      </c>
      <c r="P20" s="219">
        <f t="shared" si="6"/>
        <v>158.642</v>
      </c>
      <c r="Q20" s="220">
        <f t="shared" si="7"/>
        <v>0.1913616822783375</v>
      </c>
    </row>
    <row r="21" spans="1:17" s="302" customFormat="1" ht="18" customHeight="1">
      <c r="A21" s="222" t="s">
        <v>296</v>
      </c>
      <c r="B21" s="221">
        <v>94.017</v>
      </c>
      <c r="C21" s="219">
        <v>70.47200000000001</v>
      </c>
      <c r="D21" s="219">
        <f t="shared" si="0"/>
        <v>164.489</v>
      </c>
      <c r="E21" s="220">
        <f t="shared" si="1"/>
        <v>0.01234878112757842</v>
      </c>
      <c r="F21" s="221">
        <v>92.135</v>
      </c>
      <c r="G21" s="219">
        <v>49.271</v>
      </c>
      <c r="H21" s="219">
        <f t="shared" si="2"/>
        <v>141.406</v>
      </c>
      <c r="I21" s="220">
        <f t="shared" si="3"/>
        <v>0.16323918362728596</v>
      </c>
      <c r="J21" s="221">
        <v>94.017</v>
      </c>
      <c r="K21" s="219">
        <v>70.47200000000001</v>
      </c>
      <c r="L21" s="219">
        <f t="shared" si="4"/>
        <v>164.489</v>
      </c>
      <c r="M21" s="220">
        <f t="shared" si="5"/>
        <v>0.01234878112757842</v>
      </c>
      <c r="N21" s="221">
        <v>92.135</v>
      </c>
      <c r="O21" s="219">
        <v>49.271</v>
      </c>
      <c r="P21" s="219">
        <f t="shared" si="6"/>
        <v>141.406</v>
      </c>
      <c r="Q21" s="220">
        <f t="shared" si="7"/>
        <v>0.16323918362728596</v>
      </c>
    </row>
    <row r="22" spans="1:17" s="302" customFormat="1" ht="18" customHeight="1">
      <c r="A22" s="222" t="s">
        <v>315</v>
      </c>
      <c r="B22" s="221">
        <v>74.6</v>
      </c>
      <c r="C22" s="219">
        <v>89.7</v>
      </c>
      <c r="D22" s="219">
        <f t="shared" si="0"/>
        <v>164.3</v>
      </c>
      <c r="E22" s="220">
        <f t="shared" si="1"/>
        <v>0.012334592217480405</v>
      </c>
      <c r="F22" s="221">
        <v>27.8</v>
      </c>
      <c r="G22" s="219">
        <v>62.160000000000004</v>
      </c>
      <c r="H22" s="219">
        <f t="shared" si="2"/>
        <v>89.96000000000001</v>
      </c>
      <c r="I22" s="220">
        <f t="shared" si="3"/>
        <v>0.826367274344153</v>
      </c>
      <c r="J22" s="221">
        <v>74.6</v>
      </c>
      <c r="K22" s="219">
        <v>89.7</v>
      </c>
      <c r="L22" s="219">
        <f t="shared" si="4"/>
        <v>164.3</v>
      </c>
      <c r="M22" s="220">
        <f t="shared" si="5"/>
        <v>0.012334592217480405</v>
      </c>
      <c r="N22" s="221">
        <v>27.8</v>
      </c>
      <c r="O22" s="219">
        <v>62.160000000000004</v>
      </c>
      <c r="P22" s="219">
        <f t="shared" si="6"/>
        <v>89.96000000000001</v>
      </c>
      <c r="Q22" s="220">
        <f t="shared" si="7"/>
        <v>0.826367274344153</v>
      </c>
    </row>
    <row r="23" spans="1:17" s="302" customFormat="1" ht="18" customHeight="1">
      <c r="A23" s="222" t="s">
        <v>284</v>
      </c>
      <c r="B23" s="221">
        <v>61.086</v>
      </c>
      <c r="C23" s="219">
        <v>83.688</v>
      </c>
      <c r="D23" s="219">
        <f t="shared" si="0"/>
        <v>144.774</v>
      </c>
      <c r="E23" s="220">
        <f t="shared" si="1"/>
        <v>0.010868705135079173</v>
      </c>
      <c r="F23" s="221">
        <v>16.028999999999996</v>
      </c>
      <c r="G23" s="219">
        <v>29.028000000000006</v>
      </c>
      <c r="H23" s="219">
        <f t="shared" si="2"/>
        <v>45.057</v>
      </c>
      <c r="I23" s="220">
        <f t="shared" si="3"/>
        <v>2.2131300352886343</v>
      </c>
      <c r="J23" s="221">
        <v>61.086</v>
      </c>
      <c r="K23" s="219">
        <v>83.688</v>
      </c>
      <c r="L23" s="219">
        <f t="shared" si="4"/>
        <v>144.774</v>
      </c>
      <c r="M23" s="220">
        <f t="shared" si="5"/>
        <v>0.010868705135079173</v>
      </c>
      <c r="N23" s="221">
        <v>16.028999999999996</v>
      </c>
      <c r="O23" s="219">
        <v>29.028000000000006</v>
      </c>
      <c r="P23" s="219">
        <f t="shared" si="6"/>
        <v>45.057</v>
      </c>
      <c r="Q23" s="220">
        <f t="shared" si="7"/>
        <v>2.2131300352886343</v>
      </c>
    </row>
    <row r="24" spans="1:17" s="302" customFormat="1" ht="18" customHeight="1">
      <c r="A24" s="222" t="s">
        <v>254</v>
      </c>
      <c r="B24" s="221">
        <v>122.63</v>
      </c>
      <c r="C24" s="219">
        <v>13.936</v>
      </c>
      <c r="D24" s="219">
        <f t="shared" si="0"/>
        <v>136.566</v>
      </c>
      <c r="E24" s="220">
        <f t="shared" si="1"/>
        <v>0.010252501039393968</v>
      </c>
      <c r="F24" s="221">
        <v>32.007999999999996</v>
      </c>
      <c r="G24" s="219">
        <v>3.1420000000000003</v>
      </c>
      <c r="H24" s="219">
        <f t="shared" si="2"/>
        <v>35.15</v>
      </c>
      <c r="I24" s="220">
        <f t="shared" si="3"/>
        <v>2.8852347083926033</v>
      </c>
      <c r="J24" s="221">
        <v>122.63</v>
      </c>
      <c r="K24" s="219">
        <v>13.936</v>
      </c>
      <c r="L24" s="219">
        <f t="shared" si="4"/>
        <v>136.566</v>
      </c>
      <c r="M24" s="220">
        <f t="shared" si="5"/>
        <v>0.010252501039393968</v>
      </c>
      <c r="N24" s="221">
        <v>32.007999999999996</v>
      </c>
      <c r="O24" s="219">
        <v>3.1420000000000003</v>
      </c>
      <c r="P24" s="219">
        <f t="shared" si="6"/>
        <v>35.15</v>
      </c>
      <c r="Q24" s="220">
        <f t="shared" si="7"/>
        <v>2.8852347083926033</v>
      </c>
    </row>
    <row r="25" spans="1:17" s="302" customFormat="1" ht="18" customHeight="1">
      <c r="A25" s="222" t="s">
        <v>291</v>
      </c>
      <c r="B25" s="221">
        <v>35.524</v>
      </c>
      <c r="C25" s="219">
        <v>78.019</v>
      </c>
      <c r="D25" s="219">
        <f t="shared" si="0"/>
        <v>113.543</v>
      </c>
      <c r="E25" s="220">
        <f t="shared" si="1"/>
        <v>0.008524081583380265</v>
      </c>
      <c r="F25" s="221">
        <v>34.983000000000004</v>
      </c>
      <c r="G25" s="219">
        <v>58.44</v>
      </c>
      <c r="H25" s="219">
        <f t="shared" si="2"/>
        <v>93.423</v>
      </c>
      <c r="I25" s="220">
        <f t="shared" si="3"/>
        <v>0.21536452479582113</v>
      </c>
      <c r="J25" s="221">
        <v>35.524</v>
      </c>
      <c r="K25" s="219">
        <v>78.019</v>
      </c>
      <c r="L25" s="219">
        <f t="shared" si="4"/>
        <v>113.543</v>
      </c>
      <c r="M25" s="220">
        <f t="shared" si="5"/>
        <v>0.008524081583380265</v>
      </c>
      <c r="N25" s="221">
        <v>34.983000000000004</v>
      </c>
      <c r="O25" s="219">
        <v>58.44</v>
      </c>
      <c r="P25" s="219">
        <f t="shared" si="6"/>
        <v>93.423</v>
      </c>
      <c r="Q25" s="220">
        <f t="shared" si="7"/>
        <v>0.21536452479582113</v>
      </c>
    </row>
    <row r="26" spans="1:17" s="302" customFormat="1" ht="18" customHeight="1">
      <c r="A26" s="222" t="s">
        <v>294</v>
      </c>
      <c r="B26" s="221">
        <v>75.41</v>
      </c>
      <c r="C26" s="219">
        <v>34.259</v>
      </c>
      <c r="D26" s="219">
        <f t="shared" si="0"/>
        <v>109.669</v>
      </c>
      <c r="E26" s="220">
        <f t="shared" si="1"/>
        <v>0.008233246463170167</v>
      </c>
      <c r="F26" s="221">
        <v>83.66300000000001</v>
      </c>
      <c r="G26" s="219">
        <v>43.647999999999996</v>
      </c>
      <c r="H26" s="219">
        <f t="shared" si="2"/>
        <v>127.311</v>
      </c>
      <c r="I26" s="220">
        <f t="shared" si="3"/>
        <v>-0.1385740430913276</v>
      </c>
      <c r="J26" s="221">
        <v>75.41</v>
      </c>
      <c r="K26" s="219">
        <v>34.259</v>
      </c>
      <c r="L26" s="219">
        <f t="shared" si="4"/>
        <v>109.669</v>
      </c>
      <c r="M26" s="220">
        <f t="shared" si="5"/>
        <v>0.008233246463170167</v>
      </c>
      <c r="N26" s="221">
        <v>83.66300000000001</v>
      </c>
      <c r="O26" s="219">
        <v>43.647999999999996</v>
      </c>
      <c r="P26" s="219">
        <f t="shared" si="6"/>
        <v>127.311</v>
      </c>
      <c r="Q26" s="220">
        <f t="shared" si="7"/>
        <v>-0.1385740430913276</v>
      </c>
    </row>
    <row r="27" spans="1:17" s="302" customFormat="1" ht="18" customHeight="1">
      <c r="A27" s="222" t="s">
        <v>293</v>
      </c>
      <c r="B27" s="221">
        <v>53.49400000000001</v>
      </c>
      <c r="C27" s="219">
        <v>45.251000000000005</v>
      </c>
      <c r="D27" s="219">
        <f t="shared" si="0"/>
        <v>98.745</v>
      </c>
      <c r="E27" s="220">
        <f t="shared" si="1"/>
        <v>0.007413142474224605</v>
      </c>
      <c r="F27" s="221">
        <v>52.697</v>
      </c>
      <c r="G27" s="219">
        <v>65.88</v>
      </c>
      <c r="H27" s="219">
        <f t="shared" si="2"/>
        <v>118.577</v>
      </c>
      <c r="I27" s="220">
        <f t="shared" si="3"/>
        <v>-0.1672499725916493</v>
      </c>
      <c r="J27" s="221">
        <v>53.49400000000001</v>
      </c>
      <c r="K27" s="219">
        <v>45.251000000000005</v>
      </c>
      <c r="L27" s="219">
        <f t="shared" si="4"/>
        <v>98.745</v>
      </c>
      <c r="M27" s="220">
        <f t="shared" si="5"/>
        <v>0.007413142474224605</v>
      </c>
      <c r="N27" s="221">
        <v>52.697</v>
      </c>
      <c r="O27" s="219">
        <v>65.88</v>
      </c>
      <c r="P27" s="219">
        <f t="shared" si="6"/>
        <v>118.577</v>
      </c>
      <c r="Q27" s="220">
        <f t="shared" si="7"/>
        <v>-0.1672499725916493</v>
      </c>
    </row>
    <row r="28" spans="1:17" s="302" customFormat="1" ht="18" customHeight="1">
      <c r="A28" s="222" t="s">
        <v>282</v>
      </c>
      <c r="B28" s="221">
        <v>39.765</v>
      </c>
      <c r="C28" s="219">
        <v>51.187000000000005</v>
      </c>
      <c r="D28" s="219">
        <f t="shared" si="0"/>
        <v>90.952</v>
      </c>
      <c r="E28" s="220">
        <f t="shared" si="1"/>
        <v>0.00682809392187631</v>
      </c>
      <c r="F28" s="221">
        <v>2.107</v>
      </c>
      <c r="G28" s="219">
        <v>25.546</v>
      </c>
      <c r="H28" s="219">
        <f t="shared" si="2"/>
        <v>27.653</v>
      </c>
      <c r="I28" s="220">
        <f t="shared" si="3"/>
        <v>2.2890463964126857</v>
      </c>
      <c r="J28" s="221">
        <v>39.765</v>
      </c>
      <c r="K28" s="219">
        <v>51.187000000000005</v>
      </c>
      <c r="L28" s="219">
        <f t="shared" si="4"/>
        <v>90.952</v>
      </c>
      <c r="M28" s="220">
        <f t="shared" si="5"/>
        <v>0.00682809392187631</v>
      </c>
      <c r="N28" s="221">
        <v>2.107</v>
      </c>
      <c r="O28" s="219">
        <v>25.546</v>
      </c>
      <c r="P28" s="219">
        <f t="shared" si="6"/>
        <v>27.653</v>
      </c>
      <c r="Q28" s="220">
        <f t="shared" si="7"/>
        <v>2.2890463964126857</v>
      </c>
    </row>
    <row r="29" spans="1:17" s="302" customFormat="1" ht="18" customHeight="1">
      <c r="A29" s="222" t="s">
        <v>295</v>
      </c>
      <c r="B29" s="221">
        <v>31.125999999999998</v>
      </c>
      <c r="C29" s="219">
        <v>57.437</v>
      </c>
      <c r="D29" s="219">
        <f t="shared" si="0"/>
        <v>88.56299999999999</v>
      </c>
      <c r="E29" s="220">
        <f t="shared" si="1"/>
        <v>0.006648743095293469</v>
      </c>
      <c r="F29" s="221">
        <v>34.433</v>
      </c>
      <c r="G29" s="219">
        <v>53.883</v>
      </c>
      <c r="H29" s="219">
        <f t="shared" si="2"/>
        <v>88.316</v>
      </c>
      <c r="I29" s="220">
        <f t="shared" si="3"/>
        <v>0.0027967752162687542</v>
      </c>
      <c r="J29" s="221">
        <v>31.125999999999998</v>
      </c>
      <c r="K29" s="219">
        <v>57.437</v>
      </c>
      <c r="L29" s="219">
        <f t="shared" si="4"/>
        <v>88.56299999999999</v>
      </c>
      <c r="M29" s="220">
        <f t="shared" si="5"/>
        <v>0.006648743095293469</v>
      </c>
      <c r="N29" s="221">
        <v>34.433</v>
      </c>
      <c r="O29" s="219">
        <v>53.883</v>
      </c>
      <c r="P29" s="219">
        <f t="shared" si="6"/>
        <v>88.316</v>
      </c>
      <c r="Q29" s="220">
        <f t="shared" si="7"/>
        <v>0.0027967752162687542</v>
      </c>
    </row>
    <row r="30" spans="1:17" s="302" customFormat="1" ht="18" customHeight="1">
      <c r="A30" s="222" t="s">
        <v>314</v>
      </c>
      <c r="B30" s="221">
        <v>7.2</v>
      </c>
      <c r="C30" s="219">
        <v>81</v>
      </c>
      <c r="D30" s="219">
        <f t="shared" si="0"/>
        <v>88.2</v>
      </c>
      <c r="E30" s="220">
        <f t="shared" si="1"/>
        <v>0.006621491379073473</v>
      </c>
      <c r="F30" s="221">
        <v>5.8999999999999995</v>
      </c>
      <c r="G30" s="219">
        <v>26</v>
      </c>
      <c r="H30" s="219">
        <f t="shared" si="2"/>
        <v>31.9</v>
      </c>
      <c r="I30" s="220">
        <f t="shared" si="3"/>
        <v>1.7648902821316614</v>
      </c>
      <c r="J30" s="221">
        <v>7.2</v>
      </c>
      <c r="K30" s="219">
        <v>81</v>
      </c>
      <c r="L30" s="219">
        <f t="shared" si="4"/>
        <v>88.2</v>
      </c>
      <c r="M30" s="220">
        <f t="shared" si="5"/>
        <v>0.006621491379073473</v>
      </c>
      <c r="N30" s="221">
        <v>5.8999999999999995</v>
      </c>
      <c r="O30" s="219">
        <v>26</v>
      </c>
      <c r="P30" s="219">
        <f t="shared" si="6"/>
        <v>31.9</v>
      </c>
      <c r="Q30" s="220">
        <f t="shared" si="7"/>
        <v>1.7648902821316614</v>
      </c>
    </row>
    <row r="31" spans="1:17" s="302" customFormat="1" ht="18" customHeight="1">
      <c r="A31" s="222" t="s">
        <v>297</v>
      </c>
      <c r="B31" s="221">
        <v>23.97</v>
      </c>
      <c r="C31" s="219">
        <v>43.217999999999996</v>
      </c>
      <c r="D31" s="219">
        <f t="shared" si="0"/>
        <v>67.18799999999999</v>
      </c>
      <c r="E31" s="220">
        <f t="shared" si="1"/>
        <v>0.0050440449294465815</v>
      </c>
      <c r="F31" s="221">
        <v>16.188</v>
      </c>
      <c r="G31" s="219">
        <v>40.82</v>
      </c>
      <c r="H31" s="219">
        <f t="shared" si="2"/>
        <v>57.007999999999996</v>
      </c>
      <c r="I31" s="220">
        <f t="shared" si="3"/>
        <v>0.17857142857142838</v>
      </c>
      <c r="J31" s="221">
        <v>23.97</v>
      </c>
      <c r="K31" s="219">
        <v>43.217999999999996</v>
      </c>
      <c r="L31" s="219">
        <f t="shared" si="4"/>
        <v>67.18799999999999</v>
      </c>
      <c r="M31" s="220">
        <f t="shared" si="5"/>
        <v>0.0050440449294465815</v>
      </c>
      <c r="N31" s="221">
        <v>16.188</v>
      </c>
      <c r="O31" s="219">
        <v>40.82</v>
      </c>
      <c r="P31" s="219">
        <f t="shared" si="6"/>
        <v>57.007999999999996</v>
      </c>
      <c r="Q31" s="220">
        <f t="shared" si="7"/>
        <v>0.17857142857142838</v>
      </c>
    </row>
    <row r="32" spans="1:17" s="302" customFormat="1" ht="18" customHeight="1">
      <c r="A32" s="222" t="s">
        <v>271</v>
      </c>
      <c r="B32" s="221">
        <v>25.070000000000004</v>
      </c>
      <c r="C32" s="219">
        <v>40.635000000000005</v>
      </c>
      <c r="D32" s="219">
        <f t="shared" si="0"/>
        <v>65.70500000000001</v>
      </c>
      <c r="E32" s="220">
        <f t="shared" si="1"/>
        <v>0.00493271078301613</v>
      </c>
      <c r="F32" s="221">
        <v>39.441</v>
      </c>
      <c r="G32" s="219">
        <v>56.75</v>
      </c>
      <c r="H32" s="219">
        <f t="shared" si="2"/>
        <v>96.191</v>
      </c>
      <c r="I32" s="220">
        <f t="shared" si="3"/>
        <v>-0.3169319374993501</v>
      </c>
      <c r="J32" s="221">
        <v>25.070000000000004</v>
      </c>
      <c r="K32" s="219">
        <v>40.635000000000005</v>
      </c>
      <c r="L32" s="219">
        <f t="shared" si="4"/>
        <v>65.70500000000001</v>
      </c>
      <c r="M32" s="220">
        <f t="shared" si="5"/>
        <v>0.00493271078301613</v>
      </c>
      <c r="N32" s="221">
        <v>39.441</v>
      </c>
      <c r="O32" s="219">
        <v>56.75</v>
      </c>
      <c r="P32" s="219">
        <f t="shared" si="6"/>
        <v>96.191</v>
      </c>
      <c r="Q32" s="220">
        <f t="shared" si="7"/>
        <v>-0.3169319374993501</v>
      </c>
    </row>
    <row r="33" spans="1:17" s="302" customFormat="1" ht="18" customHeight="1">
      <c r="A33" s="222" t="s">
        <v>253</v>
      </c>
      <c r="B33" s="221">
        <v>32.896</v>
      </c>
      <c r="C33" s="219">
        <v>30.278000000000002</v>
      </c>
      <c r="D33" s="219">
        <f t="shared" si="0"/>
        <v>63.17400000000001</v>
      </c>
      <c r="E33" s="220">
        <f t="shared" si="1"/>
        <v>0.004742699505460178</v>
      </c>
      <c r="F33" s="221">
        <v>4.6240000000000006</v>
      </c>
      <c r="G33" s="219">
        <v>7.663</v>
      </c>
      <c r="H33" s="219">
        <f t="shared" si="2"/>
        <v>12.287</v>
      </c>
      <c r="I33" s="220">
        <f t="shared" si="3"/>
        <v>4.141531700170913</v>
      </c>
      <c r="J33" s="221">
        <v>32.896</v>
      </c>
      <c r="K33" s="219">
        <v>30.278000000000002</v>
      </c>
      <c r="L33" s="219">
        <f t="shared" si="4"/>
        <v>63.17400000000001</v>
      </c>
      <c r="M33" s="220">
        <f t="shared" si="5"/>
        <v>0.004742699505460178</v>
      </c>
      <c r="N33" s="221">
        <v>4.6240000000000006</v>
      </c>
      <c r="O33" s="219">
        <v>7.663</v>
      </c>
      <c r="P33" s="219">
        <f t="shared" si="6"/>
        <v>12.287</v>
      </c>
      <c r="Q33" s="220">
        <f t="shared" si="7"/>
        <v>4.141531700170913</v>
      </c>
    </row>
    <row r="34" spans="1:17" s="302" customFormat="1" ht="18" customHeight="1">
      <c r="A34" s="222" t="s">
        <v>272</v>
      </c>
      <c r="B34" s="221">
        <v>29.074000000000005</v>
      </c>
      <c r="C34" s="219">
        <v>31.509</v>
      </c>
      <c r="D34" s="219">
        <f t="shared" si="0"/>
        <v>60.583000000000006</v>
      </c>
      <c r="E34" s="220">
        <f t="shared" si="1"/>
        <v>0.004548183812000094</v>
      </c>
      <c r="F34" s="221">
        <v>13.673</v>
      </c>
      <c r="G34" s="219">
        <v>15.572000000000001</v>
      </c>
      <c r="H34" s="219">
        <f t="shared" si="2"/>
        <v>29.245</v>
      </c>
      <c r="I34" s="220">
        <f t="shared" si="3"/>
        <v>1.0715677893657038</v>
      </c>
      <c r="J34" s="221">
        <v>29.074000000000005</v>
      </c>
      <c r="K34" s="219">
        <v>31.509</v>
      </c>
      <c r="L34" s="219">
        <f t="shared" si="4"/>
        <v>60.583000000000006</v>
      </c>
      <c r="M34" s="220">
        <f t="shared" si="5"/>
        <v>0.004548183812000094</v>
      </c>
      <c r="N34" s="221">
        <v>13.673</v>
      </c>
      <c r="O34" s="219">
        <v>15.572000000000001</v>
      </c>
      <c r="P34" s="219">
        <f t="shared" si="6"/>
        <v>29.245</v>
      </c>
      <c r="Q34" s="220">
        <f t="shared" si="7"/>
        <v>1.0715677893657038</v>
      </c>
    </row>
    <row r="35" spans="1:17" s="302" customFormat="1" ht="18" customHeight="1">
      <c r="A35" s="222" t="s">
        <v>275</v>
      </c>
      <c r="B35" s="221">
        <v>34.961999999999996</v>
      </c>
      <c r="C35" s="219">
        <v>23.276000000000003</v>
      </c>
      <c r="D35" s="219">
        <f t="shared" si="0"/>
        <v>58.238</v>
      </c>
      <c r="E35" s="220">
        <f t="shared" si="1"/>
        <v>0.004372136223746949</v>
      </c>
      <c r="F35" s="221">
        <v>20.599</v>
      </c>
      <c r="G35" s="219">
        <v>8.394000000000002</v>
      </c>
      <c r="H35" s="219">
        <f t="shared" si="2"/>
        <v>28.993000000000002</v>
      </c>
      <c r="I35" s="220">
        <f t="shared" si="3"/>
        <v>1.0086917531818025</v>
      </c>
      <c r="J35" s="221">
        <v>34.961999999999996</v>
      </c>
      <c r="K35" s="219">
        <v>23.276000000000003</v>
      </c>
      <c r="L35" s="219">
        <f t="shared" si="4"/>
        <v>58.238</v>
      </c>
      <c r="M35" s="220">
        <f t="shared" si="5"/>
        <v>0.004372136223746949</v>
      </c>
      <c r="N35" s="221">
        <v>20.599</v>
      </c>
      <c r="O35" s="219">
        <v>8.394000000000002</v>
      </c>
      <c r="P35" s="219">
        <f t="shared" si="6"/>
        <v>28.993000000000002</v>
      </c>
      <c r="Q35" s="220">
        <f t="shared" si="7"/>
        <v>1.0086917531818025</v>
      </c>
    </row>
    <row r="36" spans="1:17" s="302" customFormat="1" ht="18" customHeight="1">
      <c r="A36" s="222" t="s">
        <v>313</v>
      </c>
      <c r="B36" s="221">
        <v>23.67</v>
      </c>
      <c r="C36" s="219">
        <v>31.77</v>
      </c>
      <c r="D36" s="219">
        <f t="shared" si="0"/>
        <v>55.44</v>
      </c>
      <c r="E36" s="220">
        <f t="shared" si="1"/>
        <v>0.004162080295417612</v>
      </c>
      <c r="F36" s="221">
        <v>0</v>
      </c>
      <c r="G36" s="219">
        <v>2</v>
      </c>
      <c r="H36" s="219">
        <f t="shared" si="2"/>
        <v>2</v>
      </c>
      <c r="I36" s="220">
        <f t="shared" si="3"/>
        <v>26.72</v>
      </c>
      <c r="J36" s="221">
        <v>23.67</v>
      </c>
      <c r="K36" s="219">
        <v>31.77</v>
      </c>
      <c r="L36" s="219">
        <f t="shared" si="4"/>
        <v>55.44</v>
      </c>
      <c r="M36" s="220">
        <f t="shared" si="5"/>
        <v>0.004162080295417612</v>
      </c>
      <c r="N36" s="221">
        <v>0</v>
      </c>
      <c r="O36" s="219">
        <v>2</v>
      </c>
      <c r="P36" s="219">
        <f t="shared" si="6"/>
        <v>2</v>
      </c>
      <c r="Q36" s="220">
        <f t="shared" si="7"/>
        <v>26.72</v>
      </c>
    </row>
    <row r="37" spans="1:17" s="302" customFormat="1" ht="18" customHeight="1">
      <c r="A37" s="222" t="s">
        <v>312</v>
      </c>
      <c r="B37" s="221">
        <v>20.46</v>
      </c>
      <c r="C37" s="219">
        <v>24.76</v>
      </c>
      <c r="D37" s="219">
        <f t="shared" si="0"/>
        <v>45.22</v>
      </c>
      <c r="E37" s="220">
        <f t="shared" si="1"/>
        <v>0.0033948281197471934</v>
      </c>
      <c r="F37" s="221">
        <v>18</v>
      </c>
      <c r="G37" s="219">
        <v>33.5</v>
      </c>
      <c r="H37" s="219">
        <f t="shared" si="2"/>
        <v>51.5</v>
      </c>
      <c r="I37" s="220">
        <f t="shared" si="3"/>
        <v>-0.1219417475728155</v>
      </c>
      <c r="J37" s="221">
        <v>20.46</v>
      </c>
      <c r="K37" s="219">
        <v>24.76</v>
      </c>
      <c r="L37" s="219">
        <f t="shared" si="4"/>
        <v>45.22</v>
      </c>
      <c r="M37" s="220">
        <f t="shared" si="5"/>
        <v>0.0033948281197471934</v>
      </c>
      <c r="N37" s="221">
        <v>18</v>
      </c>
      <c r="O37" s="219">
        <v>33.5</v>
      </c>
      <c r="P37" s="219">
        <f t="shared" si="6"/>
        <v>51.5</v>
      </c>
      <c r="Q37" s="220">
        <f t="shared" si="7"/>
        <v>-0.1219417475728155</v>
      </c>
    </row>
    <row r="38" spans="1:17" s="302" customFormat="1" ht="18" customHeight="1">
      <c r="A38" s="222" t="s">
        <v>274</v>
      </c>
      <c r="B38" s="221">
        <v>17.164</v>
      </c>
      <c r="C38" s="219">
        <v>16.787</v>
      </c>
      <c r="D38" s="219">
        <f t="shared" si="0"/>
        <v>33.951</v>
      </c>
      <c r="E38" s="220">
        <f t="shared" si="1"/>
        <v>0.002548823739352874</v>
      </c>
      <c r="F38" s="221">
        <v>17.205</v>
      </c>
      <c r="G38" s="219">
        <v>16.685</v>
      </c>
      <c r="H38" s="219">
        <f t="shared" si="2"/>
        <v>33.89</v>
      </c>
      <c r="I38" s="220">
        <f t="shared" si="3"/>
        <v>0.0017999409855413706</v>
      </c>
      <c r="J38" s="221">
        <v>17.164</v>
      </c>
      <c r="K38" s="219">
        <v>16.787</v>
      </c>
      <c r="L38" s="219">
        <f t="shared" si="4"/>
        <v>33.951</v>
      </c>
      <c r="M38" s="220">
        <f t="shared" si="5"/>
        <v>0.002548823739352874</v>
      </c>
      <c r="N38" s="221">
        <v>17.205</v>
      </c>
      <c r="O38" s="219">
        <v>16.685</v>
      </c>
      <c r="P38" s="219">
        <f t="shared" si="6"/>
        <v>33.89</v>
      </c>
      <c r="Q38" s="220">
        <f t="shared" si="7"/>
        <v>0.0017999409855413706</v>
      </c>
    </row>
    <row r="39" spans="1:17" s="302" customFormat="1" ht="18" customHeight="1">
      <c r="A39" s="222" t="s">
        <v>311</v>
      </c>
      <c r="B39" s="221">
        <v>16.22</v>
      </c>
      <c r="C39" s="219">
        <v>15.84</v>
      </c>
      <c r="D39" s="219">
        <f t="shared" si="0"/>
        <v>32.06</v>
      </c>
      <c r="E39" s="220">
        <f t="shared" si="1"/>
        <v>0.002406859564774326</v>
      </c>
      <c r="F39" s="221">
        <v>8.3</v>
      </c>
      <c r="G39" s="219">
        <v>7.7</v>
      </c>
      <c r="H39" s="219">
        <f t="shared" si="2"/>
        <v>16</v>
      </c>
      <c r="I39" s="220">
        <f t="shared" si="3"/>
        <v>1.0037500000000001</v>
      </c>
      <c r="J39" s="221">
        <v>16.22</v>
      </c>
      <c r="K39" s="219">
        <v>15.84</v>
      </c>
      <c r="L39" s="219">
        <f t="shared" si="4"/>
        <v>32.06</v>
      </c>
      <c r="M39" s="220">
        <f t="shared" si="5"/>
        <v>0.002406859564774326</v>
      </c>
      <c r="N39" s="221">
        <v>8.3</v>
      </c>
      <c r="O39" s="219">
        <v>7.7</v>
      </c>
      <c r="P39" s="219">
        <f t="shared" si="6"/>
        <v>16</v>
      </c>
      <c r="Q39" s="220">
        <f t="shared" si="7"/>
        <v>1.0037500000000001</v>
      </c>
    </row>
    <row r="40" spans="1:17" s="302" customFormat="1" ht="18" customHeight="1">
      <c r="A40" s="222" t="s">
        <v>310</v>
      </c>
      <c r="B40" s="221">
        <v>8.3</v>
      </c>
      <c r="C40" s="219">
        <v>22.42</v>
      </c>
      <c r="D40" s="219">
        <f t="shared" si="0"/>
        <v>30.720000000000002</v>
      </c>
      <c r="E40" s="220">
        <f t="shared" si="1"/>
        <v>0.002306260942915387</v>
      </c>
      <c r="F40" s="221">
        <v>5.83</v>
      </c>
      <c r="G40" s="219">
        <v>6.4399999999999995</v>
      </c>
      <c r="H40" s="219">
        <f t="shared" si="2"/>
        <v>12.27</v>
      </c>
      <c r="I40" s="220">
        <f t="shared" si="3"/>
        <v>1.5036674816625921</v>
      </c>
      <c r="J40" s="221">
        <v>8.3</v>
      </c>
      <c r="K40" s="219">
        <v>22.42</v>
      </c>
      <c r="L40" s="219">
        <f t="shared" si="4"/>
        <v>30.720000000000002</v>
      </c>
      <c r="M40" s="220">
        <f t="shared" si="5"/>
        <v>0.002306260942915387</v>
      </c>
      <c r="N40" s="221">
        <v>5.83</v>
      </c>
      <c r="O40" s="219">
        <v>6.4399999999999995</v>
      </c>
      <c r="P40" s="219">
        <f t="shared" si="6"/>
        <v>12.27</v>
      </c>
      <c r="Q40" s="220">
        <f t="shared" si="7"/>
        <v>1.5036674816625921</v>
      </c>
    </row>
    <row r="41" spans="1:17" s="302" customFormat="1" ht="18" customHeight="1">
      <c r="A41" s="222" t="s">
        <v>289</v>
      </c>
      <c r="B41" s="221">
        <v>13.783000000000001</v>
      </c>
      <c r="C41" s="219">
        <v>15.558</v>
      </c>
      <c r="D41" s="219">
        <f t="shared" si="0"/>
        <v>29.341</v>
      </c>
      <c r="E41" s="220">
        <f t="shared" si="1"/>
        <v>0.002202734450718762</v>
      </c>
      <c r="F41" s="221">
        <v>4.63</v>
      </c>
      <c r="G41" s="219">
        <v>7.5440000000000005</v>
      </c>
      <c r="H41" s="219">
        <f t="shared" si="2"/>
        <v>12.174</v>
      </c>
      <c r="I41" s="220">
        <f t="shared" si="3"/>
        <v>1.4101363561688847</v>
      </c>
      <c r="J41" s="221">
        <v>13.783000000000001</v>
      </c>
      <c r="K41" s="219">
        <v>15.558</v>
      </c>
      <c r="L41" s="219">
        <f t="shared" si="4"/>
        <v>29.341</v>
      </c>
      <c r="M41" s="220">
        <f t="shared" si="5"/>
        <v>0.002202734450718762</v>
      </c>
      <c r="N41" s="221">
        <v>4.63</v>
      </c>
      <c r="O41" s="219">
        <v>7.5440000000000005</v>
      </c>
      <c r="P41" s="219">
        <f t="shared" si="6"/>
        <v>12.174</v>
      </c>
      <c r="Q41" s="220">
        <f t="shared" si="7"/>
        <v>1.4101363561688847</v>
      </c>
    </row>
    <row r="42" spans="1:17" s="302" customFormat="1" ht="18" customHeight="1">
      <c r="A42" s="222" t="s">
        <v>309</v>
      </c>
      <c r="B42" s="221">
        <v>10.549999999999999</v>
      </c>
      <c r="C42" s="219">
        <v>18.67</v>
      </c>
      <c r="D42" s="219">
        <f t="shared" si="0"/>
        <v>29.22</v>
      </c>
      <c r="E42" s="220">
        <f t="shared" si="1"/>
        <v>0.0021936505453120964</v>
      </c>
      <c r="F42" s="221">
        <v>8.08</v>
      </c>
      <c r="G42" s="219">
        <v>13</v>
      </c>
      <c r="H42" s="219">
        <f t="shared" si="2"/>
        <v>21.08</v>
      </c>
      <c r="I42" s="220">
        <f t="shared" si="3"/>
        <v>0.3861480075901329</v>
      </c>
      <c r="J42" s="221">
        <v>10.549999999999999</v>
      </c>
      <c r="K42" s="219">
        <v>18.67</v>
      </c>
      <c r="L42" s="219">
        <f t="shared" si="4"/>
        <v>29.22</v>
      </c>
      <c r="M42" s="220">
        <f t="shared" si="5"/>
        <v>0.0021936505453120964</v>
      </c>
      <c r="N42" s="221">
        <v>8.08</v>
      </c>
      <c r="O42" s="219">
        <v>13</v>
      </c>
      <c r="P42" s="219">
        <f t="shared" si="6"/>
        <v>21.08</v>
      </c>
      <c r="Q42" s="220">
        <f t="shared" si="7"/>
        <v>0.3861480075901329</v>
      </c>
    </row>
    <row r="43" spans="1:17" s="302" customFormat="1" ht="18" customHeight="1">
      <c r="A43" s="222" t="s">
        <v>288</v>
      </c>
      <c r="B43" s="221">
        <v>10.14</v>
      </c>
      <c r="C43" s="219">
        <v>18.429</v>
      </c>
      <c r="D43" s="219">
        <f t="shared" si="0"/>
        <v>28.569</v>
      </c>
      <c r="E43" s="220">
        <f t="shared" si="1"/>
        <v>0.002144777632752268</v>
      </c>
      <c r="F43" s="221">
        <v>9.511</v>
      </c>
      <c r="G43" s="219">
        <v>17.989</v>
      </c>
      <c r="H43" s="219">
        <f t="shared" si="2"/>
        <v>27.5</v>
      </c>
      <c r="I43" s="220">
        <f t="shared" si="3"/>
        <v>0.03887272727272717</v>
      </c>
      <c r="J43" s="221">
        <v>10.14</v>
      </c>
      <c r="K43" s="219">
        <v>18.429</v>
      </c>
      <c r="L43" s="219">
        <f t="shared" si="4"/>
        <v>28.569</v>
      </c>
      <c r="M43" s="220">
        <f t="shared" si="5"/>
        <v>0.002144777632752268</v>
      </c>
      <c r="N43" s="221">
        <v>9.511</v>
      </c>
      <c r="O43" s="219">
        <v>17.989</v>
      </c>
      <c r="P43" s="219">
        <f t="shared" si="6"/>
        <v>27.5</v>
      </c>
      <c r="Q43" s="220">
        <f t="shared" si="7"/>
        <v>0.03887272727272717</v>
      </c>
    </row>
    <row r="44" spans="1:17" s="302" customFormat="1" ht="18" customHeight="1" thickBot="1">
      <c r="A44" s="241" t="s">
        <v>205</v>
      </c>
      <c r="B44" s="240">
        <v>134.436</v>
      </c>
      <c r="C44" s="238">
        <v>193.389</v>
      </c>
      <c r="D44" s="238">
        <f t="shared" si="0"/>
        <v>327.82500000000005</v>
      </c>
      <c r="E44" s="239">
        <f t="shared" si="1"/>
        <v>0.02461100239619911</v>
      </c>
      <c r="F44" s="240">
        <v>278.91700000000003</v>
      </c>
      <c r="G44" s="238">
        <v>431.849</v>
      </c>
      <c r="H44" s="238">
        <f t="shared" si="2"/>
        <v>710.7660000000001</v>
      </c>
      <c r="I44" s="239">
        <f t="shared" si="3"/>
        <v>-0.5387722541595968</v>
      </c>
      <c r="J44" s="240">
        <v>134.436</v>
      </c>
      <c r="K44" s="238">
        <v>193.389</v>
      </c>
      <c r="L44" s="238">
        <f t="shared" si="4"/>
        <v>327.82500000000005</v>
      </c>
      <c r="M44" s="239">
        <f t="shared" si="5"/>
        <v>0.02461100239619911</v>
      </c>
      <c r="N44" s="240">
        <v>278.91700000000003</v>
      </c>
      <c r="O44" s="238">
        <v>431.849</v>
      </c>
      <c r="P44" s="238">
        <f t="shared" si="6"/>
        <v>710.7660000000001</v>
      </c>
      <c r="Q44" s="239">
        <f t="shared" si="7"/>
        <v>-0.5387722541595968</v>
      </c>
    </row>
    <row r="45" ht="15">
      <c r="A45" s="5" t="s">
        <v>308</v>
      </c>
    </row>
    <row r="46" ht="15">
      <c r="A46" s="308" t="s">
        <v>307</v>
      </c>
    </row>
    <row r="47" ht="15">
      <c r="F47" s="255"/>
    </row>
  </sheetData>
  <sheetProtection/>
  <mergeCells count="12">
    <mergeCell ref="A1:Q1"/>
    <mergeCell ref="A2:A4"/>
    <mergeCell ref="E3:E4"/>
    <mergeCell ref="B3:D3"/>
    <mergeCell ref="Q3:Q4"/>
    <mergeCell ref="F3:H3"/>
    <mergeCell ref="J3:L3"/>
    <mergeCell ref="N3:P3"/>
    <mergeCell ref="I3:I4"/>
    <mergeCell ref="M3:M4"/>
    <mergeCell ref="B2:I2"/>
    <mergeCell ref="J2:Q2"/>
  </mergeCells>
  <conditionalFormatting sqref="I1:I65536 Q1:Q65536">
    <cfRule type="cellIs" priority="1" dxfId="0" operator="lessThan" stopIfTrue="1">
      <formula>0</formula>
    </cfRule>
  </conditionalFormatting>
  <printOptions/>
  <pageMargins left="0.54" right="0.21" top="0.19" bottom="0.25" header="0.17" footer="0.24"/>
  <pageSetup horizontalDpi="600" verticalDpi="600" orientation="landscape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2"/>
  </sheetPr>
  <dimension ref="A1:Q21"/>
  <sheetViews>
    <sheetView showGridLines="0" zoomScale="90" zoomScaleNormal="90" zoomScalePageLayoutView="0" workbookViewId="0" topLeftCell="A1">
      <selection activeCell="K10" sqref="K10"/>
    </sheetView>
  </sheetViews>
  <sheetFormatPr defaultColWidth="9.00390625" defaultRowHeight="15"/>
  <cols>
    <col min="1" max="1" width="23.421875" style="214" customWidth="1"/>
    <col min="2" max="2" width="9.00390625" style="214" customWidth="1"/>
    <col min="3" max="3" width="9.8515625" style="214" customWidth="1"/>
    <col min="4" max="4" width="9.00390625" style="214" customWidth="1"/>
    <col min="5" max="5" width="9.7109375" style="214" customWidth="1"/>
    <col min="6" max="6" width="9.00390625" style="214" customWidth="1"/>
    <col min="7" max="7" width="10.421875" style="214" customWidth="1"/>
    <col min="8" max="9" width="9.00390625" style="214" customWidth="1"/>
    <col min="10" max="10" width="11.7109375" style="214" customWidth="1"/>
    <col min="11" max="11" width="11.00390625" style="214" customWidth="1"/>
    <col min="12" max="12" width="12.140625" style="214" customWidth="1"/>
    <col min="13" max="13" width="9.7109375" style="214" customWidth="1"/>
    <col min="14" max="14" width="11.421875" style="214" customWidth="1"/>
    <col min="15" max="15" width="11.140625" style="214" customWidth="1"/>
    <col min="16" max="16" width="11.8515625" style="214" customWidth="1"/>
    <col min="17" max="16384" width="9.00390625" style="214" customWidth="1"/>
  </cols>
  <sheetData>
    <row r="1" spans="1:17" ht="24" customHeight="1" thickBot="1">
      <c r="A1" s="467" t="s">
        <v>319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9"/>
    </row>
    <row r="2" spans="1:17" ht="15.75" customHeight="1" thickBot="1">
      <c r="A2" s="470" t="s">
        <v>305</v>
      </c>
      <c r="B2" s="464" t="s">
        <v>50</v>
      </c>
      <c r="C2" s="465"/>
      <c r="D2" s="465"/>
      <c r="E2" s="465"/>
      <c r="F2" s="465"/>
      <c r="G2" s="465"/>
      <c r="H2" s="465"/>
      <c r="I2" s="466"/>
      <c r="J2" s="464" t="s">
        <v>49</v>
      </c>
      <c r="K2" s="465"/>
      <c r="L2" s="465"/>
      <c r="M2" s="465"/>
      <c r="N2" s="465"/>
      <c r="O2" s="465"/>
      <c r="P2" s="465"/>
      <c r="Q2" s="466"/>
    </row>
    <row r="3" spans="1:17" s="296" customFormat="1" ht="24" customHeight="1">
      <c r="A3" s="471"/>
      <c r="B3" s="475" t="s">
        <v>48</v>
      </c>
      <c r="C3" s="476"/>
      <c r="D3" s="476"/>
      <c r="E3" s="473" t="s">
        <v>45</v>
      </c>
      <c r="F3" s="475" t="s">
        <v>47</v>
      </c>
      <c r="G3" s="476"/>
      <c r="H3" s="476"/>
      <c r="I3" s="477" t="s">
        <v>43</v>
      </c>
      <c r="J3" s="488" t="s">
        <v>229</v>
      </c>
      <c r="K3" s="489"/>
      <c r="L3" s="489"/>
      <c r="M3" s="473" t="s">
        <v>45</v>
      </c>
      <c r="N3" s="488" t="s">
        <v>228</v>
      </c>
      <c r="O3" s="489"/>
      <c r="P3" s="489"/>
      <c r="Q3" s="473" t="s">
        <v>43</v>
      </c>
    </row>
    <row r="4" spans="1:17" s="249" customFormat="1" ht="15.75" thickBot="1">
      <c r="A4" s="472"/>
      <c r="B4" s="251" t="s">
        <v>25</v>
      </c>
      <c r="C4" s="250" t="s">
        <v>24</v>
      </c>
      <c r="D4" s="250" t="s">
        <v>21</v>
      </c>
      <c r="E4" s="474"/>
      <c r="F4" s="251" t="s">
        <v>25</v>
      </c>
      <c r="G4" s="250" t="s">
        <v>24</v>
      </c>
      <c r="H4" s="250" t="s">
        <v>21</v>
      </c>
      <c r="I4" s="478"/>
      <c r="J4" s="251" t="s">
        <v>25</v>
      </c>
      <c r="K4" s="250" t="s">
        <v>24</v>
      </c>
      <c r="L4" s="250" t="s">
        <v>21</v>
      </c>
      <c r="M4" s="474"/>
      <c r="N4" s="251" t="s">
        <v>25</v>
      </c>
      <c r="O4" s="250" t="s">
        <v>24</v>
      </c>
      <c r="P4" s="250" t="s">
        <v>21</v>
      </c>
      <c r="Q4" s="474"/>
    </row>
    <row r="5" spans="1:17" s="242" customFormat="1" ht="18" customHeight="1">
      <c r="A5" s="313" t="s">
        <v>42</v>
      </c>
      <c r="B5" s="312">
        <f>SUM(B6:B19)</f>
        <v>268696</v>
      </c>
      <c r="C5" s="311">
        <f>SUM(C6:C19)</f>
        <v>240173</v>
      </c>
      <c r="D5" s="310">
        <f aca="true" t="shared" si="0" ref="D5:D19">C5+B5</f>
        <v>508869</v>
      </c>
      <c r="E5" s="309">
        <f aca="true" t="shared" si="1" ref="E5:E19">D5/$D$5</f>
        <v>1</v>
      </c>
      <c r="F5" s="312">
        <f>SUM(F6:F19)</f>
        <v>255575</v>
      </c>
      <c r="G5" s="311">
        <f>SUM(G6:G19)</f>
        <v>235678</v>
      </c>
      <c r="H5" s="310">
        <f aca="true" t="shared" si="2" ref="H5:H19">G5+F5</f>
        <v>491253</v>
      </c>
      <c r="I5" s="309">
        <f aca="true" t="shared" si="3" ref="I5:I19">(D5/H5-1)</f>
        <v>0.03585932299650074</v>
      </c>
      <c r="J5" s="312">
        <f>SUM(J6:J19)</f>
        <v>268696</v>
      </c>
      <c r="K5" s="311">
        <f>SUM(K6:K19)</f>
        <v>240173</v>
      </c>
      <c r="L5" s="310">
        <f aca="true" t="shared" si="4" ref="L5:L19">K5+J5</f>
        <v>508869</v>
      </c>
      <c r="M5" s="309">
        <f aca="true" t="shared" si="5" ref="M5:M19">L5/$L$5</f>
        <v>1</v>
      </c>
      <c r="N5" s="312">
        <f>SUM(N6:N19)</f>
        <v>255575</v>
      </c>
      <c r="O5" s="311">
        <f>SUM(O6:O19)</f>
        <v>235678</v>
      </c>
      <c r="P5" s="310">
        <f aca="true" t="shared" si="6" ref="P5:P19">O5+N5</f>
        <v>491253</v>
      </c>
      <c r="Q5" s="309">
        <f aca="true" t="shared" si="7" ref="Q5:Q19">(L5/P5-1)</f>
        <v>0.03585932299650074</v>
      </c>
    </row>
    <row r="6" spans="1:17" s="302" customFormat="1" ht="18.75" customHeight="1">
      <c r="A6" s="222" t="s">
        <v>304</v>
      </c>
      <c r="B6" s="221">
        <v>156994</v>
      </c>
      <c r="C6" s="219">
        <v>156506</v>
      </c>
      <c r="D6" s="219">
        <f t="shared" si="0"/>
        <v>313500</v>
      </c>
      <c r="E6" s="220">
        <f t="shared" si="1"/>
        <v>0.6160721128620529</v>
      </c>
      <c r="F6" s="221">
        <v>150330</v>
      </c>
      <c r="G6" s="219">
        <v>152716</v>
      </c>
      <c r="H6" s="219">
        <f t="shared" si="2"/>
        <v>303046</v>
      </c>
      <c r="I6" s="220">
        <f t="shared" si="3"/>
        <v>0.03449641308580209</v>
      </c>
      <c r="J6" s="221">
        <v>156994</v>
      </c>
      <c r="K6" s="219">
        <v>156506</v>
      </c>
      <c r="L6" s="219">
        <f t="shared" si="4"/>
        <v>313500</v>
      </c>
      <c r="M6" s="220">
        <f t="shared" si="5"/>
        <v>0.6160721128620529</v>
      </c>
      <c r="N6" s="219">
        <v>150330</v>
      </c>
      <c r="O6" s="219">
        <v>152716</v>
      </c>
      <c r="P6" s="219">
        <f t="shared" si="6"/>
        <v>303046</v>
      </c>
      <c r="Q6" s="220">
        <f t="shared" si="7"/>
        <v>0.03449641308580209</v>
      </c>
    </row>
    <row r="7" spans="1:17" s="302" customFormat="1" ht="18.75" customHeight="1">
      <c r="A7" s="222" t="s">
        <v>302</v>
      </c>
      <c r="B7" s="221">
        <v>36746</v>
      </c>
      <c r="C7" s="219">
        <v>30089</v>
      </c>
      <c r="D7" s="219">
        <f t="shared" si="0"/>
        <v>66835</v>
      </c>
      <c r="E7" s="220">
        <f t="shared" si="1"/>
        <v>0.1313402860068112</v>
      </c>
      <c r="F7" s="221">
        <v>33052</v>
      </c>
      <c r="G7" s="219">
        <v>26927</v>
      </c>
      <c r="H7" s="219">
        <f t="shared" si="2"/>
        <v>59979</v>
      </c>
      <c r="I7" s="220">
        <f t="shared" si="3"/>
        <v>0.11430667400256755</v>
      </c>
      <c r="J7" s="221">
        <v>36746</v>
      </c>
      <c r="K7" s="219">
        <v>30089</v>
      </c>
      <c r="L7" s="219">
        <f t="shared" si="4"/>
        <v>66835</v>
      </c>
      <c r="M7" s="220">
        <f t="shared" si="5"/>
        <v>0.1313402860068112</v>
      </c>
      <c r="N7" s="219">
        <v>33052</v>
      </c>
      <c r="O7" s="219">
        <v>26927</v>
      </c>
      <c r="P7" s="219">
        <f t="shared" si="6"/>
        <v>59979</v>
      </c>
      <c r="Q7" s="220">
        <f t="shared" si="7"/>
        <v>0.11430667400256755</v>
      </c>
    </row>
    <row r="8" spans="1:17" s="302" customFormat="1" ht="18.75" customHeight="1">
      <c r="A8" s="222" t="s">
        <v>303</v>
      </c>
      <c r="B8" s="221">
        <v>30044</v>
      </c>
      <c r="C8" s="219">
        <v>20703</v>
      </c>
      <c r="D8" s="219">
        <f t="shared" si="0"/>
        <v>50747</v>
      </c>
      <c r="E8" s="220">
        <f t="shared" si="1"/>
        <v>0.09972507659142137</v>
      </c>
      <c r="F8" s="221">
        <v>30359</v>
      </c>
      <c r="G8" s="219">
        <v>21122</v>
      </c>
      <c r="H8" s="219">
        <f t="shared" si="2"/>
        <v>51481</v>
      </c>
      <c r="I8" s="220">
        <f t="shared" si="3"/>
        <v>-0.01425768730211141</v>
      </c>
      <c r="J8" s="221">
        <v>30044</v>
      </c>
      <c r="K8" s="219">
        <v>20703</v>
      </c>
      <c r="L8" s="219">
        <f t="shared" si="4"/>
        <v>50747</v>
      </c>
      <c r="M8" s="220">
        <f t="shared" si="5"/>
        <v>0.09972507659142137</v>
      </c>
      <c r="N8" s="219">
        <v>30359</v>
      </c>
      <c r="O8" s="219">
        <v>21122</v>
      </c>
      <c r="P8" s="219">
        <f t="shared" si="6"/>
        <v>51481</v>
      </c>
      <c r="Q8" s="220">
        <f t="shared" si="7"/>
        <v>-0.01425768730211141</v>
      </c>
    </row>
    <row r="9" spans="1:17" s="302" customFormat="1" ht="18.75" customHeight="1">
      <c r="A9" s="222" t="s">
        <v>301</v>
      </c>
      <c r="B9" s="221">
        <v>13877</v>
      </c>
      <c r="C9" s="219">
        <v>11173</v>
      </c>
      <c r="D9" s="219">
        <f t="shared" si="0"/>
        <v>25050</v>
      </c>
      <c r="E9" s="220">
        <f t="shared" si="1"/>
        <v>0.04922681475979083</v>
      </c>
      <c r="F9" s="221">
        <v>10814</v>
      </c>
      <c r="G9" s="219">
        <v>9233</v>
      </c>
      <c r="H9" s="219">
        <f t="shared" si="2"/>
        <v>20047</v>
      </c>
      <c r="I9" s="220">
        <f t="shared" si="3"/>
        <v>0.24956352571457074</v>
      </c>
      <c r="J9" s="221">
        <v>13877</v>
      </c>
      <c r="K9" s="219">
        <v>11173</v>
      </c>
      <c r="L9" s="219">
        <f t="shared" si="4"/>
        <v>25050</v>
      </c>
      <c r="M9" s="220">
        <f t="shared" si="5"/>
        <v>0.04922681475979083</v>
      </c>
      <c r="N9" s="219">
        <v>10814</v>
      </c>
      <c r="O9" s="219">
        <v>9233</v>
      </c>
      <c r="P9" s="219">
        <f t="shared" si="6"/>
        <v>20047</v>
      </c>
      <c r="Q9" s="220">
        <f t="shared" si="7"/>
        <v>0.24956352571457074</v>
      </c>
    </row>
    <row r="10" spans="1:17" s="302" customFormat="1" ht="18.75" customHeight="1">
      <c r="A10" s="222" t="s">
        <v>299</v>
      </c>
      <c r="B10" s="221">
        <v>10422</v>
      </c>
      <c r="C10" s="219">
        <v>8072</v>
      </c>
      <c r="D10" s="219">
        <f t="shared" si="0"/>
        <v>18494</v>
      </c>
      <c r="E10" s="220">
        <f t="shared" si="1"/>
        <v>0.036343341803096674</v>
      </c>
      <c r="F10" s="221">
        <v>12677</v>
      </c>
      <c r="G10" s="219">
        <v>12653</v>
      </c>
      <c r="H10" s="219">
        <f t="shared" si="2"/>
        <v>25330</v>
      </c>
      <c r="I10" s="220">
        <f t="shared" si="3"/>
        <v>-0.26987761547572053</v>
      </c>
      <c r="J10" s="221">
        <v>10422</v>
      </c>
      <c r="K10" s="219">
        <v>8072</v>
      </c>
      <c r="L10" s="219">
        <f t="shared" si="4"/>
        <v>18494</v>
      </c>
      <c r="M10" s="220">
        <f t="shared" si="5"/>
        <v>0.036343341803096674</v>
      </c>
      <c r="N10" s="219">
        <v>12677</v>
      </c>
      <c r="O10" s="219">
        <v>12653</v>
      </c>
      <c r="P10" s="219">
        <f t="shared" si="6"/>
        <v>25330</v>
      </c>
      <c r="Q10" s="220">
        <f t="shared" si="7"/>
        <v>-0.26987761547572053</v>
      </c>
    </row>
    <row r="11" spans="1:17" s="302" customFormat="1" ht="18.75" customHeight="1">
      <c r="A11" s="222" t="s">
        <v>294</v>
      </c>
      <c r="B11" s="221">
        <v>8466</v>
      </c>
      <c r="C11" s="219">
        <v>5618</v>
      </c>
      <c r="D11" s="219">
        <f t="shared" si="0"/>
        <v>14084</v>
      </c>
      <c r="E11" s="220">
        <f t="shared" si="1"/>
        <v>0.02767706423460655</v>
      </c>
      <c r="F11" s="221">
        <v>7621</v>
      </c>
      <c r="G11" s="219">
        <v>4796</v>
      </c>
      <c r="H11" s="219">
        <f t="shared" si="2"/>
        <v>12417</v>
      </c>
      <c r="I11" s="220">
        <f t="shared" si="3"/>
        <v>0.13425142949182578</v>
      </c>
      <c r="J11" s="221">
        <v>8466</v>
      </c>
      <c r="K11" s="219">
        <v>5618</v>
      </c>
      <c r="L11" s="219">
        <f t="shared" si="4"/>
        <v>14084</v>
      </c>
      <c r="M11" s="220">
        <f t="shared" si="5"/>
        <v>0.02767706423460655</v>
      </c>
      <c r="N11" s="219">
        <v>7621</v>
      </c>
      <c r="O11" s="219">
        <v>4796</v>
      </c>
      <c r="P11" s="219">
        <f t="shared" si="6"/>
        <v>12417</v>
      </c>
      <c r="Q11" s="220">
        <f t="shared" si="7"/>
        <v>0.13425142949182578</v>
      </c>
    </row>
    <row r="12" spans="1:17" s="302" customFormat="1" ht="18.75" customHeight="1">
      <c r="A12" s="222" t="s">
        <v>296</v>
      </c>
      <c r="B12" s="221">
        <v>3473</v>
      </c>
      <c r="C12" s="219">
        <v>2579</v>
      </c>
      <c r="D12" s="219">
        <f t="shared" si="0"/>
        <v>6052</v>
      </c>
      <c r="E12" s="220">
        <f t="shared" si="1"/>
        <v>0.011893041234581002</v>
      </c>
      <c r="F12" s="221">
        <v>2265</v>
      </c>
      <c r="G12" s="219">
        <v>2307</v>
      </c>
      <c r="H12" s="219">
        <f t="shared" si="2"/>
        <v>4572</v>
      </c>
      <c r="I12" s="220">
        <f t="shared" si="3"/>
        <v>0.3237095363079614</v>
      </c>
      <c r="J12" s="221">
        <v>3473</v>
      </c>
      <c r="K12" s="219">
        <v>2579</v>
      </c>
      <c r="L12" s="219">
        <f t="shared" si="4"/>
        <v>6052</v>
      </c>
      <c r="M12" s="220">
        <f t="shared" si="5"/>
        <v>0.011893041234581002</v>
      </c>
      <c r="N12" s="219">
        <v>2265</v>
      </c>
      <c r="O12" s="219">
        <v>2307</v>
      </c>
      <c r="P12" s="219">
        <f t="shared" si="6"/>
        <v>4572</v>
      </c>
      <c r="Q12" s="220">
        <f t="shared" si="7"/>
        <v>0.3237095363079614</v>
      </c>
    </row>
    <row r="13" spans="1:17" s="302" customFormat="1" ht="18.75" customHeight="1">
      <c r="A13" s="222" t="s">
        <v>298</v>
      </c>
      <c r="B13" s="221">
        <v>2685</v>
      </c>
      <c r="C13" s="219">
        <v>2085</v>
      </c>
      <c r="D13" s="219">
        <f t="shared" si="0"/>
        <v>4770</v>
      </c>
      <c r="E13" s="220">
        <f t="shared" si="1"/>
        <v>0.009373728798570949</v>
      </c>
      <c r="F13" s="221">
        <v>2735</v>
      </c>
      <c r="G13" s="219">
        <v>2100</v>
      </c>
      <c r="H13" s="219">
        <f t="shared" si="2"/>
        <v>4835</v>
      </c>
      <c r="I13" s="220">
        <f t="shared" si="3"/>
        <v>-0.013443640124095158</v>
      </c>
      <c r="J13" s="221">
        <v>2685</v>
      </c>
      <c r="K13" s="219">
        <v>2085</v>
      </c>
      <c r="L13" s="219">
        <f t="shared" si="4"/>
        <v>4770</v>
      </c>
      <c r="M13" s="220">
        <f t="shared" si="5"/>
        <v>0.009373728798570949</v>
      </c>
      <c r="N13" s="219">
        <v>2735</v>
      </c>
      <c r="O13" s="219">
        <v>2100</v>
      </c>
      <c r="P13" s="219">
        <f t="shared" si="6"/>
        <v>4835</v>
      </c>
      <c r="Q13" s="220">
        <f t="shared" si="7"/>
        <v>-0.013443640124095158</v>
      </c>
    </row>
    <row r="14" spans="1:17" s="302" customFormat="1" ht="18.75" customHeight="1">
      <c r="A14" s="222" t="s">
        <v>295</v>
      </c>
      <c r="B14" s="221">
        <v>1162</v>
      </c>
      <c r="C14" s="219">
        <v>945</v>
      </c>
      <c r="D14" s="219">
        <f t="shared" si="0"/>
        <v>2107</v>
      </c>
      <c r="E14" s="220">
        <f t="shared" si="1"/>
        <v>0.004140554838278614</v>
      </c>
      <c r="F14" s="221">
        <v>1144</v>
      </c>
      <c r="G14" s="219">
        <v>1128</v>
      </c>
      <c r="H14" s="219">
        <f t="shared" si="2"/>
        <v>2272</v>
      </c>
      <c r="I14" s="220">
        <f t="shared" si="3"/>
        <v>-0.07262323943661975</v>
      </c>
      <c r="J14" s="221">
        <v>1162</v>
      </c>
      <c r="K14" s="219">
        <v>945</v>
      </c>
      <c r="L14" s="219">
        <f t="shared" si="4"/>
        <v>2107</v>
      </c>
      <c r="M14" s="220">
        <f t="shared" si="5"/>
        <v>0.004140554838278614</v>
      </c>
      <c r="N14" s="219">
        <v>1144</v>
      </c>
      <c r="O14" s="219">
        <v>1128</v>
      </c>
      <c r="P14" s="219">
        <f t="shared" si="6"/>
        <v>2272</v>
      </c>
      <c r="Q14" s="220">
        <f t="shared" si="7"/>
        <v>-0.07262323943661975</v>
      </c>
    </row>
    <row r="15" spans="1:17" s="302" customFormat="1" ht="18.75" customHeight="1">
      <c r="A15" s="222" t="s">
        <v>292</v>
      </c>
      <c r="B15" s="221">
        <v>1376</v>
      </c>
      <c r="C15" s="219">
        <v>423</v>
      </c>
      <c r="D15" s="219">
        <f t="shared" si="0"/>
        <v>1799</v>
      </c>
      <c r="E15" s="220">
        <f t="shared" si="1"/>
        <v>0.0035352910080983513</v>
      </c>
      <c r="F15" s="221">
        <v>1425</v>
      </c>
      <c r="G15" s="219">
        <v>657</v>
      </c>
      <c r="H15" s="219">
        <f t="shared" si="2"/>
        <v>2082</v>
      </c>
      <c r="I15" s="220">
        <f t="shared" si="3"/>
        <v>-0.13592699327569646</v>
      </c>
      <c r="J15" s="221">
        <v>1376</v>
      </c>
      <c r="K15" s="219">
        <v>423</v>
      </c>
      <c r="L15" s="219">
        <f t="shared" si="4"/>
        <v>1799</v>
      </c>
      <c r="M15" s="220">
        <f t="shared" si="5"/>
        <v>0.0035352910080983513</v>
      </c>
      <c r="N15" s="219">
        <v>1425</v>
      </c>
      <c r="O15" s="219">
        <v>657</v>
      </c>
      <c r="P15" s="219">
        <f t="shared" si="6"/>
        <v>2082</v>
      </c>
      <c r="Q15" s="220">
        <f t="shared" si="7"/>
        <v>-0.13592699327569646</v>
      </c>
    </row>
    <row r="16" spans="1:17" s="302" customFormat="1" ht="18.75" customHeight="1">
      <c r="A16" s="222" t="s">
        <v>290</v>
      </c>
      <c r="B16" s="221">
        <v>1218</v>
      </c>
      <c r="C16" s="219">
        <v>513</v>
      </c>
      <c r="D16" s="219">
        <f t="shared" si="0"/>
        <v>1731</v>
      </c>
      <c r="E16" s="220">
        <f t="shared" si="1"/>
        <v>0.0034016613313053064</v>
      </c>
      <c r="F16" s="221">
        <v>1275</v>
      </c>
      <c r="G16" s="219">
        <v>698</v>
      </c>
      <c r="H16" s="219">
        <f t="shared" si="2"/>
        <v>1973</v>
      </c>
      <c r="I16" s="220">
        <f t="shared" si="3"/>
        <v>-0.12265585402939683</v>
      </c>
      <c r="J16" s="221">
        <v>1218</v>
      </c>
      <c r="K16" s="219">
        <v>513</v>
      </c>
      <c r="L16" s="219">
        <f t="shared" si="4"/>
        <v>1731</v>
      </c>
      <c r="M16" s="220">
        <f t="shared" si="5"/>
        <v>0.0034016613313053064</v>
      </c>
      <c r="N16" s="219">
        <v>1275</v>
      </c>
      <c r="O16" s="219">
        <v>698</v>
      </c>
      <c r="P16" s="219">
        <f t="shared" si="6"/>
        <v>1973</v>
      </c>
      <c r="Q16" s="220">
        <f t="shared" si="7"/>
        <v>-0.12265585402939683</v>
      </c>
    </row>
    <row r="17" spans="1:17" s="302" customFormat="1" ht="18.75" customHeight="1">
      <c r="A17" s="222" t="s">
        <v>297</v>
      </c>
      <c r="B17" s="221">
        <v>556</v>
      </c>
      <c r="C17" s="219">
        <v>415</v>
      </c>
      <c r="D17" s="219">
        <f t="shared" si="0"/>
        <v>971</v>
      </c>
      <c r="E17" s="220">
        <f t="shared" si="1"/>
        <v>0.001908153178912451</v>
      </c>
      <c r="F17" s="221">
        <v>397</v>
      </c>
      <c r="G17" s="219">
        <v>290</v>
      </c>
      <c r="H17" s="219">
        <f t="shared" si="2"/>
        <v>687</v>
      </c>
      <c r="I17" s="220">
        <f t="shared" si="3"/>
        <v>0.4133915574963609</v>
      </c>
      <c r="J17" s="221">
        <v>556</v>
      </c>
      <c r="K17" s="219">
        <v>415</v>
      </c>
      <c r="L17" s="219">
        <f t="shared" si="4"/>
        <v>971</v>
      </c>
      <c r="M17" s="220">
        <f t="shared" si="5"/>
        <v>0.001908153178912451</v>
      </c>
      <c r="N17" s="219">
        <v>397</v>
      </c>
      <c r="O17" s="219">
        <v>290</v>
      </c>
      <c r="P17" s="219">
        <f t="shared" si="6"/>
        <v>687</v>
      </c>
      <c r="Q17" s="220">
        <f t="shared" si="7"/>
        <v>0.4133915574963609</v>
      </c>
    </row>
    <row r="18" spans="1:17" s="302" customFormat="1" ht="18.75" customHeight="1">
      <c r="A18" s="222" t="s">
        <v>293</v>
      </c>
      <c r="B18" s="221">
        <v>386</v>
      </c>
      <c r="C18" s="219">
        <v>219</v>
      </c>
      <c r="D18" s="219">
        <f t="shared" si="0"/>
        <v>605</v>
      </c>
      <c r="E18" s="220">
        <f t="shared" si="1"/>
        <v>0.0011889110949969443</v>
      </c>
      <c r="F18" s="221">
        <v>421</v>
      </c>
      <c r="G18" s="219">
        <v>340</v>
      </c>
      <c r="H18" s="219">
        <f t="shared" si="2"/>
        <v>761</v>
      </c>
      <c r="I18" s="220">
        <f t="shared" si="3"/>
        <v>-0.20499342969776613</v>
      </c>
      <c r="J18" s="221">
        <v>386</v>
      </c>
      <c r="K18" s="219">
        <v>219</v>
      </c>
      <c r="L18" s="219">
        <f t="shared" si="4"/>
        <v>605</v>
      </c>
      <c r="M18" s="220">
        <f t="shared" si="5"/>
        <v>0.0011889110949969443</v>
      </c>
      <c r="N18" s="219">
        <v>421</v>
      </c>
      <c r="O18" s="219">
        <v>340</v>
      </c>
      <c r="P18" s="219">
        <f t="shared" si="6"/>
        <v>761</v>
      </c>
      <c r="Q18" s="220">
        <f t="shared" si="7"/>
        <v>-0.20499342969776613</v>
      </c>
    </row>
    <row r="19" spans="1:17" s="302" customFormat="1" ht="18.75" customHeight="1" thickBot="1">
      <c r="A19" s="241" t="s">
        <v>205</v>
      </c>
      <c r="B19" s="240">
        <v>1291</v>
      </c>
      <c r="C19" s="238">
        <v>833</v>
      </c>
      <c r="D19" s="238">
        <f t="shared" si="0"/>
        <v>2124</v>
      </c>
      <c r="E19" s="239">
        <f t="shared" si="1"/>
        <v>0.004173962257476876</v>
      </c>
      <c r="F19" s="240">
        <v>1060</v>
      </c>
      <c r="G19" s="238">
        <v>711</v>
      </c>
      <c r="H19" s="238">
        <f t="shared" si="2"/>
        <v>1771</v>
      </c>
      <c r="I19" s="239">
        <f t="shared" si="3"/>
        <v>0.19932241671372108</v>
      </c>
      <c r="J19" s="240">
        <v>1291</v>
      </c>
      <c r="K19" s="238">
        <v>833</v>
      </c>
      <c r="L19" s="238">
        <f t="shared" si="4"/>
        <v>2124</v>
      </c>
      <c r="M19" s="239">
        <f t="shared" si="5"/>
        <v>0.004173962257476876</v>
      </c>
      <c r="N19" s="240">
        <v>1060</v>
      </c>
      <c r="O19" s="238">
        <v>711</v>
      </c>
      <c r="P19" s="238">
        <f t="shared" si="6"/>
        <v>1771</v>
      </c>
      <c r="Q19" s="239">
        <f t="shared" si="7"/>
        <v>0.19932241671372108</v>
      </c>
    </row>
    <row r="20" ht="15">
      <c r="A20" s="5" t="s">
        <v>250</v>
      </c>
    </row>
    <row r="21" spans="1:5" ht="15">
      <c r="A21" s="301" t="s">
        <v>249</v>
      </c>
      <c r="B21" s="300"/>
      <c r="C21" s="300"/>
      <c r="D21" s="300"/>
      <c r="E21" s="300"/>
    </row>
  </sheetData>
  <sheetProtection/>
  <mergeCells count="12">
    <mergeCell ref="I3:I4"/>
    <mergeCell ref="M3:M4"/>
    <mergeCell ref="B2:I2"/>
    <mergeCell ref="J2:Q2"/>
    <mergeCell ref="A1:Q1"/>
    <mergeCell ref="A2:A4"/>
    <mergeCell ref="E3:E4"/>
    <mergeCell ref="B3:D3"/>
    <mergeCell ref="Q3:Q4"/>
    <mergeCell ref="F3:H3"/>
    <mergeCell ref="J3:L3"/>
    <mergeCell ref="N3:P3"/>
  </mergeCells>
  <conditionalFormatting sqref="I1:I65536 Q1:Q65536">
    <cfRule type="cellIs" priority="1" dxfId="0" operator="lessThan" stopIfTrue="1">
      <formula>0</formula>
    </cfRule>
  </conditionalFormatting>
  <printOptions/>
  <pageMargins left="0.22" right="0.21" top="1.2" bottom="0.27" header="0.17" footer="0.24"/>
  <pageSetup horizontalDpi="600" verticalDpi="600" orientation="landscape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Q12"/>
  <sheetViews>
    <sheetView zoomScale="82" zoomScaleNormal="82" zoomScalePageLayoutView="0" workbookViewId="0" topLeftCell="A1">
      <selection activeCell="M14" sqref="M14"/>
    </sheetView>
  </sheetViews>
  <sheetFormatPr defaultColWidth="8.421875" defaultRowHeight="15"/>
  <cols>
    <col min="1" max="1" width="23.8515625" style="214" customWidth="1"/>
    <col min="2" max="8" width="8.421875" style="214" customWidth="1"/>
    <col min="9" max="9" width="8.140625" style="214" customWidth="1"/>
    <col min="10" max="16384" width="8.421875" style="214" customWidth="1"/>
  </cols>
  <sheetData>
    <row r="1" spans="1:17" ht="24" customHeight="1" thickBot="1">
      <c r="A1" s="467" t="s">
        <v>321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9"/>
    </row>
    <row r="2" spans="1:17" ht="15.75" customHeight="1" thickBot="1">
      <c r="A2" s="470" t="s">
        <v>305</v>
      </c>
      <c r="B2" s="464" t="s">
        <v>50</v>
      </c>
      <c r="C2" s="465"/>
      <c r="D2" s="465"/>
      <c r="E2" s="465"/>
      <c r="F2" s="465"/>
      <c r="G2" s="465"/>
      <c r="H2" s="465"/>
      <c r="I2" s="466"/>
      <c r="J2" s="464" t="s">
        <v>49</v>
      </c>
      <c r="K2" s="465"/>
      <c r="L2" s="465"/>
      <c r="M2" s="465"/>
      <c r="N2" s="465"/>
      <c r="O2" s="465"/>
      <c r="P2" s="465"/>
      <c r="Q2" s="466"/>
    </row>
    <row r="3" spans="1:17" s="249" customFormat="1" ht="26.25" customHeight="1">
      <c r="A3" s="471"/>
      <c r="B3" s="475" t="s">
        <v>48</v>
      </c>
      <c r="C3" s="476"/>
      <c r="D3" s="476"/>
      <c r="E3" s="473" t="s">
        <v>45</v>
      </c>
      <c r="F3" s="475" t="s">
        <v>47</v>
      </c>
      <c r="G3" s="476"/>
      <c r="H3" s="476"/>
      <c r="I3" s="477" t="s">
        <v>43</v>
      </c>
      <c r="J3" s="488" t="s">
        <v>229</v>
      </c>
      <c r="K3" s="489"/>
      <c r="L3" s="489"/>
      <c r="M3" s="473" t="s">
        <v>45</v>
      </c>
      <c r="N3" s="488" t="s">
        <v>228</v>
      </c>
      <c r="O3" s="489"/>
      <c r="P3" s="489"/>
      <c r="Q3" s="473" t="s">
        <v>43</v>
      </c>
    </row>
    <row r="4" spans="1:17" s="249" customFormat="1" ht="27" thickBot="1">
      <c r="A4" s="472"/>
      <c r="B4" s="251" t="s">
        <v>23</v>
      </c>
      <c r="C4" s="250" t="s">
        <v>22</v>
      </c>
      <c r="D4" s="250" t="s">
        <v>21</v>
      </c>
      <c r="E4" s="474"/>
      <c r="F4" s="251" t="s">
        <v>23</v>
      </c>
      <c r="G4" s="250" t="s">
        <v>22</v>
      </c>
      <c r="H4" s="250" t="s">
        <v>21</v>
      </c>
      <c r="I4" s="478"/>
      <c r="J4" s="251" t="s">
        <v>23</v>
      </c>
      <c r="K4" s="250" t="s">
        <v>22</v>
      </c>
      <c r="L4" s="250" t="s">
        <v>21</v>
      </c>
      <c r="M4" s="474"/>
      <c r="N4" s="251" t="s">
        <v>23</v>
      </c>
      <c r="O4" s="250" t="s">
        <v>22</v>
      </c>
      <c r="P4" s="250" t="s">
        <v>21</v>
      </c>
      <c r="Q4" s="474"/>
    </row>
    <row r="5" spans="1:17" s="314" customFormat="1" ht="18.75" customHeight="1">
      <c r="A5" s="327" t="s">
        <v>42</v>
      </c>
      <c r="B5" s="326">
        <f>SUM(B6:B10)</f>
        <v>24869.584000000003</v>
      </c>
      <c r="C5" s="325">
        <f>SUM(C6:C10)</f>
        <v>11481.023000000001</v>
      </c>
      <c r="D5" s="324">
        <f aca="true" t="shared" si="0" ref="D5:D10">C5+B5</f>
        <v>36350.607</v>
      </c>
      <c r="E5" s="323">
        <f aca="true" t="shared" si="1" ref="E5:E10">D5/$D$5</f>
        <v>1</v>
      </c>
      <c r="F5" s="326">
        <f>SUM(F6:F10)</f>
        <v>27736.967999999993</v>
      </c>
      <c r="G5" s="325">
        <f>SUM(G6:G10)</f>
        <v>14969.559</v>
      </c>
      <c r="H5" s="324">
        <f aca="true" t="shared" si="2" ref="H5:H10">G5+F5</f>
        <v>42706.526999999995</v>
      </c>
      <c r="I5" s="323">
        <f aca="true" t="shared" si="3" ref="I5:I10">(D5/H5-1)</f>
        <v>-0.14882783608229233</v>
      </c>
      <c r="J5" s="326">
        <f>SUM(J6:J10)</f>
        <v>24869.584000000003</v>
      </c>
      <c r="K5" s="325">
        <f>SUM(K6:K10)</f>
        <v>11481.023000000001</v>
      </c>
      <c r="L5" s="324">
        <f aca="true" t="shared" si="4" ref="L5:L10">K5+J5</f>
        <v>36350.607</v>
      </c>
      <c r="M5" s="323">
        <f aca="true" t="shared" si="5" ref="M5:M10">L5/$L$5</f>
        <v>1</v>
      </c>
      <c r="N5" s="326">
        <f>SUM(N6:N10)</f>
        <v>27736.967999999993</v>
      </c>
      <c r="O5" s="325">
        <f>SUM(O6:O10)</f>
        <v>14969.559</v>
      </c>
      <c r="P5" s="324">
        <f aca="true" t="shared" si="6" ref="P5:P10">O5+N5</f>
        <v>42706.526999999995</v>
      </c>
      <c r="Q5" s="323">
        <f aca="true" t="shared" si="7" ref="Q5:Q10">(L5/P5-1)</f>
        <v>-0.14882783608229233</v>
      </c>
    </row>
    <row r="6" spans="1:17" s="314" customFormat="1" ht="18.75" customHeight="1">
      <c r="A6" s="322" t="s">
        <v>304</v>
      </c>
      <c r="B6" s="321">
        <v>20578.570000000007</v>
      </c>
      <c r="C6" s="320">
        <v>9135.057</v>
      </c>
      <c r="D6" s="320">
        <f t="shared" si="0"/>
        <v>29713.627000000008</v>
      </c>
      <c r="E6" s="319">
        <f t="shared" si="1"/>
        <v>0.8174176293672346</v>
      </c>
      <c r="F6" s="321">
        <v>23083.451999999997</v>
      </c>
      <c r="G6" s="320">
        <v>12425.626</v>
      </c>
      <c r="H6" s="320">
        <f t="shared" si="2"/>
        <v>35509.077999999994</v>
      </c>
      <c r="I6" s="319">
        <f t="shared" si="3"/>
        <v>-0.16321040495616324</v>
      </c>
      <c r="J6" s="321">
        <v>20578.570000000007</v>
      </c>
      <c r="K6" s="320">
        <v>9135.057</v>
      </c>
      <c r="L6" s="320">
        <f t="shared" si="4"/>
        <v>29713.627000000008</v>
      </c>
      <c r="M6" s="319">
        <f t="shared" si="5"/>
        <v>0.8174176293672346</v>
      </c>
      <c r="N6" s="320">
        <v>23083.451999999997</v>
      </c>
      <c r="O6" s="320">
        <v>12425.626</v>
      </c>
      <c r="P6" s="320">
        <f t="shared" si="6"/>
        <v>35509.077999999994</v>
      </c>
      <c r="Q6" s="319">
        <f t="shared" si="7"/>
        <v>-0.16321040495616324</v>
      </c>
    </row>
    <row r="7" spans="1:17" s="314" customFormat="1" ht="18.75" customHeight="1">
      <c r="A7" s="322" t="s">
        <v>302</v>
      </c>
      <c r="B7" s="321">
        <v>4044.2999999999997</v>
      </c>
      <c r="C7" s="320">
        <v>1330.7959999999998</v>
      </c>
      <c r="D7" s="320">
        <f t="shared" si="0"/>
        <v>5375.096</v>
      </c>
      <c r="E7" s="319">
        <f t="shared" si="1"/>
        <v>0.14786812225721566</v>
      </c>
      <c r="F7" s="321">
        <v>4079.261</v>
      </c>
      <c r="G7" s="320">
        <v>1435.534</v>
      </c>
      <c r="H7" s="320">
        <f t="shared" si="2"/>
        <v>5514.795</v>
      </c>
      <c r="I7" s="319">
        <f t="shared" si="3"/>
        <v>-0.025331675973449652</v>
      </c>
      <c r="J7" s="321">
        <v>4044.2999999999997</v>
      </c>
      <c r="K7" s="320">
        <v>1330.7959999999998</v>
      </c>
      <c r="L7" s="320">
        <f t="shared" si="4"/>
        <v>5375.096</v>
      </c>
      <c r="M7" s="319">
        <f t="shared" si="5"/>
        <v>0.14786812225721566</v>
      </c>
      <c r="N7" s="320">
        <v>4079.261</v>
      </c>
      <c r="O7" s="320">
        <v>1435.534</v>
      </c>
      <c r="P7" s="320">
        <f t="shared" si="6"/>
        <v>5514.795</v>
      </c>
      <c r="Q7" s="319">
        <f t="shared" si="7"/>
        <v>-0.025331675973449652</v>
      </c>
    </row>
    <row r="8" spans="1:17" s="314" customFormat="1" ht="18.75" customHeight="1">
      <c r="A8" s="322" t="s">
        <v>303</v>
      </c>
      <c r="B8" s="321">
        <v>145.903</v>
      </c>
      <c r="C8" s="320">
        <v>654.826</v>
      </c>
      <c r="D8" s="320">
        <f t="shared" si="0"/>
        <v>800.729</v>
      </c>
      <c r="E8" s="319">
        <f t="shared" si="1"/>
        <v>0.022027940276210516</v>
      </c>
      <c r="F8" s="321">
        <v>258.728</v>
      </c>
      <c r="G8" s="320">
        <v>838.3</v>
      </c>
      <c r="H8" s="320">
        <f t="shared" si="2"/>
        <v>1097.028</v>
      </c>
      <c r="I8" s="319">
        <f t="shared" si="3"/>
        <v>-0.27009246801357845</v>
      </c>
      <c r="J8" s="321">
        <v>145.903</v>
      </c>
      <c r="K8" s="320">
        <v>654.826</v>
      </c>
      <c r="L8" s="320">
        <f t="shared" si="4"/>
        <v>800.729</v>
      </c>
      <c r="M8" s="319">
        <f t="shared" si="5"/>
        <v>0.022027940276210516</v>
      </c>
      <c r="N8" s="320">
        <v>258.728</v>
      </c>
      <c r="O8" s="320">
        <v>838.3</v>
      </c>
      <c r="P8" s="320">
        <f t="shared" si="6"/>
        <v>1097.028</v>
      </c>
      <c r="Q8" s="319">
        <f t="shared" si="7"/>
        <v>-0.27009246801357845</v>
      </c>
    </row>
    <row r="9" spans="1:17" s="314" customFormat="1" ht="18.75" customHeight="1">
      <c r="A9" s="322" t="s">
        <v>299</v>
      </c>
      <c r="B9" s="321">
        <v>87.65299999999999</v>
      </c>
      <c r="C9" s="320">
        <v>357.92299999999994</v>
      </c>
      <c r="D9" s="320">
        <f t="shared" si="0"/>
        <v>445.5759999999999</v>
      </c>
      <c r="E9" s="319">
        <f t="shared" si="1"/>
        <v>0.012257732037321958</v>
      </c>
      <c r="F9" s="321">
        <v>301.261</v>
      </c>
      <c r="G9" s="320">
        <v>265.449</v>
      </c>
      <c r="H9" s="320">
        <f t="shared" si="2"/>
        <v>566.71</v>
      </c>
      <c r="I9" s="319">
        <f t="shared" si="3"/>
        <v>-0.21374953680012732</v>
      </c>
      <c r="J9" s="321">
        <v>87.65299999999999</v>
      </c>
      <c r="K9" s="320">
        <v>357.92299999999994</v>
      </c>
      <c r="L9" s="320">
        <f t="shared" si="4"/>
        <v>445.5759999999999</v>
      </c>
      <c r="M9" s="319">
        <f t="shared" si="5"/>
        <v>0.012257732037321958</v>
      </c>
      <c r="N9" s="320">
        <v>301.261</v>
      </c>
      <c r="O9" s="320">
        <v>265.449</v>
      </c>
      <c r="P9" s="320">
        <f t="shared" si="6"/>
        <v>566.71</v>
      </c>
      <c r="Q9" s="319">
        <f t="shared" si="7"/>
        <v>-0.21374953680012732</v>
      </c>
    </row>
    <row r="10" spans="1:17" s="314" customFormat="1" ht="18.75" customHeight="1" thickBot="1">
      <c r="A10" s="318" t="s">
        <v>205</v>
      </c>
      <c r="B10" s="317">
        <v>13.158000000000001</v>
      </c>
      <c r="C10" s="316">
        <v>2.4210000000000003</v>
      </c>
      <c r="D10" s="316">
        <f t="shared" si="0"/>
        <v>15.579</v>
      </c>
      <c r="E10" s="315">
        <f t="shared" si="1"/>
        <v>0.00042857606201734125</v>
      </c>
      <c r="F10" s="317">
        <v>14.266</v>
      </c>
      <c r="G10" s="316">
        <v>4.65</v>
      </c>
      <c r="H10" s="316">
        <f t="shared" si="2"/>
        <v>18.916</v>
      </c>
      <c r="I10" s="315">
        <f t="shared" si="3"/>
        <v>-0.17641150348910972</v>
      </c>
      <c r="J10" s="317">
        <v>13.158000000000001</v>
      </c>
      <c r="K10" s="316">
        <v>2.4210000000000003</v>
      </c>
      <c r="L10" s="316">
        <f t="shared" si="4"/>
        <v>15.579</v>
      </c>
      <c r="M10" s="315">
        <f t="shared" si="5"/>
        <v>0.00042857606201734125</v>
      </c>
      <c r="N10" s="317">
        <v>14.266</v>
      </c>
      <c r="O10" s="316">
        <v>4.65</v>
      </c>
      <c r="P10" s="316">
        <f t="shared" si="6"/>
        <v>18.916</v>
      </c>
      <c r="Q10" s="315">
        <f t="shared" si="7"/>
        <v>-0.17641150348910972</v>
      </c>
    </row>
    <row r="11" ht="15">
      <c r="A11" s="5" t="s">
        <v>320</v>
      </c>
    </row>
    <row r="12" ht="15">
      <c r="A12" s="308" t="s">
        <v>307</v>
      </c>
    </row>
  </sheetData>
  <sheetProtection/>
  <mergeCells count="12">
    <mergeCell ref="I3:I4"/>
    <mergeCell ref="M3:M4"/>
    <mergeCell ref="B2:I2"/>
    <mergeCell ref="J2:Q2"/>
    <mergeCell ref="A1:Q1"/>
    <mergeCell ref="A2:A4"/>
    <mergeCell ref="E3:E4"/>
    <mergeCell ref="B3:D3"/>
    <mergeCell ref="Q3:Q4"/>
    <mergeCell ref="F3:H3"/>
    <mergeCell ref="J3:L3"/>
    <mergeCell ref="N3:P3"/>
  </mergeCells>
  <conditionalFormatting sqref="I1:I65536 Q1:Q65536">
    <cfRule type="cellIs" priority="1" dxfId="0" operator="lessThan" stopIfTrue="1">
      <formula>0</formula>
    </cfRule>
  </conditionalFormatting>
  <printOptions/>
  <pageMargins left="0.21" right="0.21" top="1" bottom="0.27" header="0.17" footer="0.24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I13"/>
  <sheetViews>
    <sheetView showGridLines="0" zoomScale="98" zoomScaleNormal="98" zoomScalePageLayoutView="0" workbookViewId="0" topLeftCell="A1">
      <pane xSplit="14720" topLeftCell="J1" activePane="topLeft" state="split"/>
      <selection pane="topLeft" activeCell="L12" sqref="L12"/>
      <selection pane="topRight" activeCell="J1" sqref="J1"/>
    </sheetView>
  </sheetViews>
  <sheetFormatPr defaultColWidth="9.140625" defaultRowHeight="15"/>
  <cols>
    <col min="1" max="1" width="14.8515625" style="66" customWidth="1"/>
    <col min="2" max="2" width="10.8515625" style="66" customWidth="1"/>
    <col min="3" max="3" width="9.00390625" style="66" customWidth="1"/>
    <col min="4" max="4" width="11.28125" style="66" customWidth="1"/>
    <col min="5" max="5" width="8.00390625" style="66" customWidth="1"/>
    <col min="6" max="6" width="11.28125" style="66" customWidth="1"/>
    <col min="7" max="7" width="8.8515625" style="66" customWidth="1"/>
    <col min="8" max="8" width="11.28125" style="66" customWidth="1"/>
    <col min="9" max="9" width="8.7109375" style="66" customWidth="1"/>
    <col min="10" max="16384" width="9.140625" style="66" customWidth="1"/>
  </cols>
  <sheetData>
    <row r="1" spans="1:9" ht="30" customHeight="1" thickBot="1">
      <c r="A1" s="437" t="s">
        <v>52</v>
      </c>
      <c r="B1" s="438"/>
      <c r="C1" s="438"/>
      <c r="D1" s="438"/>
      <c r="E1" s="438"/>
      <c r="F1" s="438"/>
      <c r="G1" s="438"/>
      <c r="H1" s="438"/>
      <c r="I1" s="439"/>
    </row>
    <row r="2" spans="1:9" ht="15.75" thickBot="1">
      <c r="A2" s="435" t="s">
        <v>51</v>
      </c>
      <c r="B2" s="430" t="s">
        <v>50</v>
      </c>
      <c r="C2" s="431"/>
      <c r="D2" s="432"/>
      <c r="E2" s="433"/>
      <c r="F2" s="431" t="s">
        <v>49</v>
      </c>
      <c r="G2" s="431"/>
      <c r="H2" s="431"/>
      <c r="I2" s="434"/>
    </row>
    <row r="3" spans="1:9" s="84" customFormat="1" ht="27" thickBot="1">
      <c r="A3" s="436"/>
      <c r="B3" s="86" t="s">
        <v>48</v>
      </c>
      <c r="C3" s="87" t="s">
        <v>45</v>
      </c>
      <c r="D3" s="86" t="s">
        <v>47</v>
      </c>
      <c r="E3" s="87" t="s">
        <v>43</v>
      </c>
      <c r="F3" s="86" t="s">
        <v>46</v>
      </c>
      <c r="G3" s="87" t="s">
        <v>45</v>
      </c>
      <c r="H3" s="86" t="s">
        <v>44</v>
      </c>
      <c r="I3" s="85" t="s">
        <v>43</v>
      </c>
    </row>
    <row r="4" spans="1:9" s="68" customFormat="1" ht="16.5" customHeight="1">
      <c r="A4" s="83" t="s">
        <v>42</v>
      </c>
      <c r="B4" s="80">
        <f>SUM(B5:B11)</f>
        <v>733018</v>
      </c>
      <c r="C4" s="82">
        <f>(B4/$B$4)</f>
        <v>1</v>
      </c>
      <c r="D4" s="80">
        <f>SUM(D5:D11)</f>
        <v>757080</v>
      </c>
      <c r="E4" s="79">
        <f aca="true" t="shared" si="0" ref="E4:E11">(B4/D4-1)*100</f>
        <v>-3.1782638558672804</v>
      </c>
      <c r="F4" s="80">
        <f>SUM(F5:F11)</f>
        <v>733018</v>
      </c>
      <c r="G4" s="81">
        <f>(F4/$F$4)*100</f>
        <v>100</v>
      </c>
      <c r="H4" s="80">
        <f>SUM(H5:H11)</f>
        <v>757080</v>
      </c>
      <c r="I4" s="79">
        <f aca="true" t="shared" si="1" ref="I4:I11">(F4/H4-1)*100</f>
        <v>-3.1782638558672804</v>
      </c>
    </row>
    <row r="5" spans="1:9" s="68" customFormat="1" ht="16.5" customHeight="1">
      <c r="A5" s="78" t="s">
        <v>41</v>
      </c>
      <c r="B5" s="75">
        <v>287386</v>
      </c>
      <c r="C5" s="76">
        <f aca="true" t="shared" si="2" ref="C5:C11">B5/$B$4</f>
        <v>0.3920585851916324</v>
      </c>
      <c r="D5" s="75">
        <v>267040</v>
      </c>
      <c r="E5" s="77">
        <f t="shared" si="0"/>
        <v>7.6190832834032385</v>
      </c>
      <c r="F5" s="75">
        <v>287386</v>
      </c>
      <c r="G5" s="76">
        <f aca="true" t="shared" si="3" ref="G5:G11">(F5/$F$4)</f>
        <v>0.3920585851916324</v>
      </c>
      <c r="H5" s="75">
        <v>267040</v>
      </c>
      <c r="I5" s="74">
        <f t="shared" si="1"/>
        <v>7.6190832834032385</v>
      </c>
    </row>
    <row r="6" spans="1:9" s="68" customFormat="1" ht="16.5" customHeight="1">
      <c r="A6" s="78" t="s">
        <v>40</v>
      </c>
      <c r="B6" s="75">
        <v>144007</v>
      </c>
      <c r="C6" s="76">
        <f t="shared" si="2"/>
        <v>0.1964576586113847</v>
      </c>
      <c r="D6" s="75">
        <v>172526</v>
      </c>
      <c r="E6" s="77">
        <f t="shared" si="0"/>
        <v>-16.53026210542179</v>
      </c>
      <c r="F6" s="75">
        <v>144007</v>
      </c>
      <c r="G6" s="76">
        <f t="shared" si="3"/>
        <v>0.1964576586113847</v>
      </c>
      <c r="H6" s="75">
        <v>172526</v>
      </c>
      <c r="I6" s="74">
        <f t="shared" si="1"/>
        <v>-16.53026210542179</v>
      </c>
    </row>
    <row r="7" spans="1:9" s="68" customFormat="1" ht="16.5" customHeight="1">
      <c r="A7" s="78" t="s">
        <v>39</v>
      </c>
      <c r="B7" s="75">
        <v>142643</v>
      </c>
      <c r="C7" s="76">
        <f t="shared" si="2"/>
        <v>0.19459685846732278</v>
      </c>
      <c r="D7" s="75">
        <v>148328</v>
      </c>
      <c r="E7" s="77">
        <f t="shared" si="0"/>
        <v>-3.832722075400463</v>
      </c>
      <c r="F7" s="75">
        <v>142643</v>
      </c>
      <c r="G7" s="76">
        <f t="shared" si="3"/>
        <v>0.19459685846732278</v>
      </c>
      <c r="H7" s="75">
        <v>148328</v>
      </c>
      <c r="I7" s="74">
        <f t="shared" si="1"/>
        <v>-3.832722075400463</v>
      </c>
    </row>
    <row r="8" spans="1:9" s="68" customFormat="1" ht="16.5" customHeight="1">
      <c r="A8" s="78" t="s">
        <v>38</v>
      </c>
      <c r="B8" s="75">
        <v>69475</v>
      </c>
      <c r="C8" s="76">
        <f t="shared" si="2"/>
        <v>0.09477939150198221</v>
      </c>
      <c r="D8" s="75">
        <v>80255</v>
      </c>
      <c r="E8" s="74">
        <f t="shared" si="0"/>
        <v>-13.432184910597467</v>
      </c>
      <c r="F8" s="75">
        <v>69475</v>
      </c>
      <c r="G8" s="76">
        <f t="shared" si="3"/>
        <v>0.09477939150198221</v>
      </c>
      <c r="H8" s="75">
        <v>80255</v>
      </c>
      <c r="I8" s="74">
        <f t="shared" si="1"/>
        <v>-13.432184910597467</v>
      </c>
    </row>
    <row r="9" spans="1:9" s="68" customFormat="1" ht="16.5" customHeight="1">
      <c r="A9" s="78" t="s">
        <v>37</v>
      </c>
      <c r="B9" s="75">
        <v>56181</v>
      </c>
      <c r="C9" s="76">
        <f t="shared" si="2"/>
        <v>0.07664341121227583</v>
      </c>
      <c r="D9" s="75">
        <v>62852</v>
      </c>
      <c r="E9" s="74">
        <f t="shared" si="0"/>
        <v>-10.613822949150386</v>
      </c>
      <c r="F9" s="75">
        <v>56181</v>
      </c>
      <c r="G9" s="76">
        <f t="shared" si="3"/>
        <v>0.07664341121227583</v>
      </c>
      <c r="H9" s="75">
        <v>62852</v>
      </c>
      <c r="I9" s="74">
        <f t="shared" si="1"/>
        <v>-10.613822949150386</v>
      </c>
    </row>
    <row r="10" spans="1:9" s="68" customFormat="1" ht="16.5" customHeight="1">
      <c r="A10" s="78" t="s">
        <v>36</v>
      </c>
      <c r="B10" s="75">
        <v>22233</v>
      </c>
      <c r="C10" s="76">
        <f t="shared" si="2"/>
        <v>0.030330769503613828</v>
      </c>
      <c r="D10" s="75">
        <v>10527</v>
      </c>
      <c r="E10" s="77">
        <f t="shared" si="0"/>
        <v>111.19977201481905</v>
      </c>
      <c r="F10" s="75">
        <v>22233</v>
      </c>
      <c r="G10" s="76">
        <f t="shared" si="3"/>
        <v>0.030330769503613828</v>
      </c>
      <c r="H10" s="75">
        <v>10527</v>
      </c>
      <c r="I10" s="74">
        <f t="shared" si="1"/>
        <v>111.19977201481905</v>
      </c>
    </row>
    <row r="11" spans="1:9" s="68" customFormat="1" ht="16.5" customHeight="1" thickBot="1">
      <c r="A11" s="73" t="s">
        <v>35</v>
      </c>
      <c r="B11" s="70">
        <v>11093</v>
      </c>
      <c r="C11" s="71">
        <f t="shared" si="2"/>
        <v>0.01513332551178825</v>
      </c>
      <c r="D11" s="70">
        <v>15552</v>
      </c>
      <c r="E11" s="72">
        <f t="shared" si="0"/>
        <v>-28.67155349794238</v>
      </c>
      <c r="F11" s="70">
        <v>11093</v>
      </c>
      <c r="G11" s="71">
        <f t="shared" si="3"/>
        <v>0.01513332551178825</v>
      </c>
      <c r="H11" s="70">
        <v>15552</v>
      </c>
      <c r="I11" s="69">
        <f t="shared" si="1"/>
        <v>-28.67155349794238</v>
      </c>
    </row>
    <row r="12" ht="15">
      <c r="A12" s="67" t="s">
        <v>34</v>
      </c>
    </row>
    <row r="13" ht="15">
      <c r="A13" s="5"/>
    </row>
  </sheetData>
  <sheetProtection/>
  <mergeCells count="4">
    <mergeCell ref="B2:E2"/>
    <mergeCell ref="F2:I2"/>
    <mergeCell ref="A2:A3"/>
    <mergeCell ref="A1:I1"/>
  </mergeCells>
  <conditionalFormatting sqref="E1:E65536 I1:I65536">
    <cfRule type="cellIs" priority="1" dxfId="0" operator="lessThan" stopIfTrue="1">
      <formula>0</formula>
    </cfRule>
  </conditionalFormatting>
  <printOptions/>
  <pageMargins left="0.43" right="0.39" top="1.71" bottom="1" header="0.5" footer="0.5"/>
  <pageSetup horizontalDpi="600" verticalDpi="600" orientation="landscape" scale="12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="95" zoomScaleNormal="95" zoomScalePageLayoutView="0" workbookViewId="0" topLeftCell="A1">
      <pane xSplit="14196" topLeftCell="J1" activePane="topLeft" state="split"/>
      <selection pane="topLeft" activeCell="H12" sqref="H12"/>
      <selection pane="topRight" activeCell="J1" sqref="J1"/>
    </sheetView>
  </sheetViews>
  <sheetFormatPr defaultColWidth="9.140625" defaultRowHeight="15"/>
  <cols>
    <col min="1" max="1" width="16.140625" style="66" customWidth="1"/>
    <col min="2" max="2" width="10.421875" style="66" customWidth="1"/>
    <col min="3" max="3" width="11.140625" style="66" customWidth="1"/>
    <col min="4" max="4" width="10.57421875" style="66" customWidth="1"/>
    <col min="5" max="5" width="8.57421875" style="66" customWidth="1"/>
    <col min="6" max="6" width="10.421875" style="66" customWidth="1"/>
    <col min="7" max="7" width="9.28125" style="66" customWidth="1"/>
    <col min="8" max="8" width="10.7109375" style="66" customWidth="1"/>
    <col min="9" max="9" width="8.421875" style="66" customWidth="1"/>
    <col min="10" max="16384" width="9.140625" style="66" customWidth="1"/>
  </cols>
  <sheetData>
    <row r="1" spans="1:9" ht="30" customHeight="1" thickBot="1">
      <c r="A1" s="437" t="s">
        <v>64</v>
      </c>
      <c r="B1" s="438"/>
      <c r="C1" s="438"/>
      <c r="D1" s="438"/>
      <c r="E1" s="438"/>
      <c r="F1" s="438"/>
      <c r="G1" s="438"/>
      <c r="H1" s="438"/>
      <c r="I1" s="439"/>
    </row>
    <row r="2" spans="1:9" ht="15.75" thickBot="1">
      <c r="A2" s="435" t="s">
        <v>51</v>
      </c>
      <c r="B2" s="430" t="s">
        <v>50</v>
      </c>
      <c r="C2" s="431"/>
      <c r="D2" s="432"/>
      <c r="E2" s="433"/>
      <c r="F2" s="431" t="s">
        <v>49</v>
      </c>
      <c r="G2" s="431"/>
      <c r="H2" s="431"/>
      <c r="I2" s="434"/>
    </row>
    <row r="3" spans="1:9" s="84" customFormat="1" ht="33.75" customHeight="1" thickBot="1">
      <c r="A3" s="436"/>
      <c r="B3" s="86" t="s">
        <v>48</v>
      </c>
      <c r="C3" s="87" t="s">
        <v>45</v>
      </c>
      <c r="D3" s="86" t="s">
        <v>47</v>
      </c>
      <c r="E3" s="87" t="s">
        <v>43</v>
      </c>
      <c r="F3" s="86" t="s">
        <v>46</v>
      </c>
      <c r="G3" s="87" t="s">
        <v>45</v>
      </c>
      <c r="H3" s="86" t="s">
        <v>44</v>
      </c>
      <c r="I3" s="85" t="s">
        <v>43</v>
      </c>
    </row>
    <row r="4" spans="1:9" s="68" customFormat="1" ht="16.5" customHeight="1">
      <c r="A4" s="83" t="s">
        <v>42</v>
      </c>
      <c r="B4" s="80">
        <f>SUM(B5:B19)</f>
        <v>6659.961</v>
      </c>
      <c r="C4" s="82">
        <f>(B4/$B$4)</f>
        <v>1</v>
      </c>
      <c r="D4" s="80">
        <f>SUM(D5:D19)</f>
        <v>9446.288</v>
      </c>
      <c r="E4" s="79">
        <f aca="true" t="shared" si="0" ref="E4:E17">(B4/D4-1)*100</f>
        <v>-29.4965281600561</v>
      </c>
      <c r="F4" s="80">
        <f>SUM(F5:F19)</f>
        <v>6659.961</v>
      </c>
      <c r="G4" s="81">
        <f>(F4/$F$4)*100</f>
        <v>100</v>
      </c>
      <c r="H4" s="80">
        <f>SUM(H5:H19)</f>
        <v>9446.288</v>
      </c>
      <c r="I4" s="79">
        <f aca="true" t="shared" si="1" ref="I4:I17">(F4/H4-1)*100</f>
        <v>-29.4965281600561</v>
      </c>
    </row>
    <row r="5" spans="1:9" s="68" customFormat="1" ht="16.5" customHeight="1">
      <c r="A5" s="78" t="s">
        <v>63</v>
      </c>
      <c r="B5" s="75">
        <v>1069.886</v>
      </c>
      <c r="C5" s="76">
        <f aca="true" t="shared" si="2" ref="C5:C19">B5/$B$4</f>
        <v>0.16064448425448735</v>
      </c>
      <c r="D5" s="75">
        <v>2023.6750000000002</v>
      </c>
      <c r="E5" s="77">
        <f t="shared" si="0"/>
        <v>-47.131530507616105</v>
      </c>
      <c r="F5" s="75">
        <v>1069.886</v>
      </c>
      <c r="G5" s="76">
        <f aca="true" t="shared" si="3" ref="G5:G19">(F5/$F$4)</f>
        <v>0.16064448425448735</v>
      </c>
      <c r="H5" s="75">
        <v>2023.6750000000002</v>
      </c>
      <c r="I5" s="74">
        <f t="shared" si="1"/>
        <v>-47.131530507616105</v>
      </c>
    </row>
    <row r="6" spans="1:9" s="68" customFormat="1" ht="16.5" customHeight="1">
      <c r="A6" s="78" t="s">
        <v>40</v>
      </c>
      <c r="B6" s="75">
        <v>956.9149999999998</v>
      </c>
      <c r="C6" s="76">
        <f t="shared" si="2"/>
        <v>0.14368177231067866</v>
      </c>
      <c r="D6" s="75">
        <v>1026.733</v>
      </c>
      <c r="E6" s="77">
        <f t="shared" si="0"/>
        <v>-6.800015193823528</v>
      </c>
      <c r="F6" s="75">
        <v>956.9149999999998</v>
      </c>
      <c r="G6" s="76">
        <f t="shared" si="3"/>
        <v>0.14368177231067866</v>
      </c>
      <c r="H6" s="75">
        <v>1026.733</v>
      </c>
      <c r="I6" s="74">
        <f t="shared" si="1"/>
        <v>-6.800015193823528</v>
      </c>
    </row>
    <row r="7" spans="1:9" s="68" customFormat="1" ht="16.5" customHeight="1">
      <c r="A7" s="78" t="s">
        <v>41</v>
      </c>
      <c r="B7" s="75">
        <v>856.3130000000001</v>
      </c>
      <c r="C7" s="76">
        <f t="shared" si="2"/>
        <v>0.12857627844967862</v>
      </c>
      <c r="D7" s="75">
        <v>1152.2520000000006</v>
      </c>
      <c r="E7" s="77">
        <f t="shared" si="0"/>
        <v>-25.683531033142092</v>
      </c>
      <c r="F7" s="75">
        <v>856.3130000000001</v>
      </c>
      <c r="G7" s="76">
        <f t="shared" si="3"/>
        <v>0.12857627844967862</v>
      </c>
      <c r="H7" s="75">
        <v>1152.2520000000006</v>
      </c>
      <c r="I7" s="74">
        <f t="shared" si="1"/>
        <v>-25.683531033142092</v>
      </c>
    </row>
    <row r="8" spans="1:9" s="68" customFormat="1" ht="16.5" customHeight="1">
      <c r="A8" s="78" t="s">
        <v>62</v>
      </c>
      <c r="B8" s="75">
        <v>846.3560000000001</v>
      </c>
      <c r="C8" s="76">
        <f t="shared" si="2"/>
        <v>0.12708122464981403</v>
      </c>
      <c r="D8" s="75">
        <v>2647.043</v>
      </c>
      <c r="E8" s="77">
        <f t="shared" si="0"/>
        <v>-68.02635997979631</v>
      </c>
      <c r="F8" s="75">
        <v>846.3560000000001</v>
      </c>
      <c r="G8" s="76">
        <f t="shared" si="3"/>
        <v>0.12708122464981403</v>
      </c>
      <c r="H8" s="75">
        <v>2647.043</v>
      </c>
      <c r="I8" s="74">
        <f t="shared" si="1"/>
        <v>-68.02635997979631</v>
      </c>
    </row>
    <row r="9" spans="1:9" s="68" customFormat="1" ht="16.5" customHeight="1">
      <c r="A9" s="78" t="s">
        <v>61</v>
      </c>
      <c r="B9" s="75">
        <v>603.685</v>
      </c>
      <c r="C9" s="76">
        <f t="shared" si="2"/>
        <v>0.09064392419114765</v>
      </c>
      <c r="D9" s="75">
        <v>183.82000000000002</v>
      </c>
      <c r="E9" s="77">
        <f t="shared" si="0"/>
        <v>228.41094549015332</v>
      </c>
      <c r="F9" s="75">
        <v>603.685</v>
      </c>
      <c r="G9" s="76">
        <f t="shared" si="3"/>
        <v>0.09064392419114765</v>
      </c>
      <c r="H9" s="75">
        <v>183.82000000000002</v>
      </c>
      <c r="I9" s="74">
        <f t="shared" si="1"/>
        <v>228.41094549015332</v>
      </c>
    </row>
    <row r="10" spans="1:9" s="68" customFormat="1" ht="16.5" customHeight="1">
      <c r="A10" s="78" t="s">
        <v>60</v>
      </c>
      <c r="B10" s="75">
        <v>347.654</v>
      </c>
      <c r="C10" s="76">
        <f t="shared" si="2"/>
        <v>0.0522006059795245</v>
      </c>
      <c r="D10" s="75">
        <v>440.447</v>
      </c>
      <c r="E10" s="77">
        <f t="shared" si="0"/>
        <v>-21.067915095346322</v>
      </c>
      <c r="F10" s="75">
        <v>347.654</v>
      </c>
      <c r="G10" s="76">
        <f t="shared" si="3"/>
        <v>0.0522006059795245</v>
      </c>
      <c r="H10" s="75">
        <v>440.447</v>
      </c>
      <c r="I10" s="74">
        <f t="shared" si="1"/>
        <v>-21.067915095346322</v>
      </c>
    </row>
    <row r="11" spans="1:9" s="68" customFormat="1" ht="16.5" customHeight="1">
      <c r="A11" s="78" t="s">
        <v>59</v>
      </c>
      <c r="B11" s="75">
        <v>321.4</v>
      </c>
      <c r="C11" s="76">
        <f t="shared" si="2"/>
        <v>0.0482585408533173</v>
      </c>
      <c r="D11" s="75">
        <v>483.636</v>
      </c>
      <c r="E11" s="77">
        <f t="shared" si="0"/>
        <v>-33.545062815836715</v>
      </c>
      <c r="F11" s="75">
        <v>321.4</v>
      </c>
      <c r="G11" s="76">
        <f t="shared" si="3"/>
        <v>0.0482585408533173</v>
      </c>
      <c r="H11" s="75">
        <v>483.636</v>
      </c>
      <c r="I11" s="74">
        <f t="shared" si="1"/>
        <v>-33.545062815836715</v>
      </c>
    </row>
    <row r="12" spans="1:9" s="68" customFormat="1" ht="16.5" customHeight="1">
      <c r="A12" s="78" t="s">
        <v>38</v>
      </c>
      <c r="B12" s="75">
        <v>284.6229999999997</v>
      </c>
      <c r="C12" s="76">
        <f t="shared" si="2"/>
        <v>0.04273643644459775</v>
      </c>
      <c r="D12" s="75">
        <v>324.9039999999999</v>
      </c>
      <c r="E12" s="77">
        <f t="shared" si="0"/>
        <v>-12.397815970255888</v>
      </c>
      <c r="F12" s="75">
        <v>284.6229999999997</v>
      </c>
      <c r="G12" s="76">
        <f t="shared" si="3"/>
        <v>0.04273643644459775</v>
      </c>
      <c r="H12" s="75">
        <v>324.9039999999999</v>
      </c>
      <c r="I12" s="74">
        <f t="shared" si="1"/>
        <v>-12.397815970255888</v>
      </c>
    </row>
    <row r="13" spans="1:9" s="68" customFormat="1" ht="16.5" customHeight="1">
      <c r="A13" s="78" t="s">
        <v>39</v>
      </c>
      <c r="B13" s="75">
        <v>278.63700000000006</v>
      </c>
      <c r="C13" s="76">
        <f t="shared" si="2"/>
        <v>0.04183763238253198</v>
      </c>
      <c r="D13" s="75">
        <v>427.03599999999994</v>
      </c>
      <c r="E13" s="77">
        <f t="shared" si="0"/>
        <v>-34.75093434745546</v>
      </c>
      <c r="F13" s="75">
        <v>278.63700000000006</v>
      </c>
      <c r="G13" s="76">
        <f t="shared" si="3"/>
        <v>0.04183763238253198</v>
      </c>
      <c r="H13" s="75">
        <v>427.03599999999994</v>
      </c>
      <c r="I13" s="74">
        <f t="shared" si="1"/>
        <v>-34.75093434745546</v>
      </c>
    </row>
    <row r="14" spans="1:9" s="68" customFormat="1" ht="16.5" customHeight="1">
      <c r="A14" s="78" t="s">
        <v>58</v>
      </c>
      <c r="B14" s="75">
        <v>258.75</v>
      </c>
      <c r="C14" s="76">
        <f t="shared" si="2"/>
        <v>0.03885157886059693</v>
      </c>
      <c r="D14" s="75">
        <v>71.44</v>
      </c>
      <c r="E14" s="77">
        <f t="shared" si="0"/>
        <v>262.19204927211644</v>
      </c>
      <c r="F14" s="75">
        <v>258.75</v>
      </c>
      <c r="G14" s="76">
        <f t="shared" si="3"/>
        <v>0.03885157886059693</v>
      </c>
      <c r="H14" s="75">
        <v>71.44</v>
      </c>
      <c r="I14" s="74">
        <f t="shared" si="1"/>
        <v>262.19204927211644</v>
      </c>
    </row>
    <row r="15" spans="1:9" s="68" customFormat="1" ht="16.5" customHeight="1">
      <c r="A15" s="78" t="s">
        <v>37</v>
      </c>
      <c r="B15" s="75">
        <v>233.37599999999992</v>
      </c>
      <c r="C15" s="76">
        <f t="shared" si="2"/>
        <v>0.03504164664027311</v>
      </c>
      <c r="D15" s="75">
        <v>244.28999999999994</v>
      </c>
      <c r="E15" s="77">
        <f t="shared" si="0"/>
        <v>-4.4676409185803845</v>
      </c>
      <c r="F15" s="75">
        <v>233.37599999999992</v>
      </c>
      <c r="G15" s="76">
        <f t="shared" si="3"/>
        <v>0.03504164664027311</v>
      </c>
      <c r="H15" s="75">
        <v>244.28999999999994</v>
      </c>
      <c r="I15" s="74">
        <f t="shared" si="1"/>
        <v>-4.4676409185803845</v>
      </c>
    </row>
    <row r="16" spans="1:9" s="68" customFormat="1" ht="16.5" customHeight="1">
      <c r="A16" s="78" t="s">
        <v>57</v>
      </c>
      <c r="B16" s="75">
        <v>176.91000000000003</v>
      </c>
      <c r="C16" s="76">
        <f t="shared" si="2"/>
        <v>0.026563218613442335</v>
      </c>
      <c r="D16" s="75">
        <v>119.30000000000001</v>
      </c>
      <c r="E16" s="77">
        <f t="shared" si="0"/>
        <v>48.29002514668903</v>
      </c>
      <c r="F16" s="75">
        <v>176.91000000000003</v>
      </c>
      <c r="G16" s="76">
        <f t="shared" si="3"/>
        <v>0.026563218613442335</v>
      </c>
      <c r="H16" s="75">
        <v>119.30000000000001</v>
      </c>
      <c r="I16" s="74">
        <f t="shared" si="1"/>
        <v>48.29002514668903</v>
      </c>
    </row>
    <row r="17" spans="1:9" s="68" customFormat="1" ht="16.5" customHeight="1">
      <c r="A17" s="78" t="s">
        <v>35</v>
      </c>
      <c r="B17" s="75">
        <v>162.92899999999997</v>
      </c>
      <c r="C17" s="76">
        <f t="shared" si="2"/>
        <v>0.024463957071220083</v>
      </c>
      <c r="D17" s="75">
        <v>180.61199999999994</v>
      </c>
      <c r="E17" s="77">
        <f t="shared" si="0"/>
        <v>-9.790600846012431</v>
      </c>
      <c r="F17" s="75">
        <v>162.92899999999997</v>
      </c>
      <c r="G17" s="76">
        <f t="shared" si="3"/>
        <v>0.024463957071220083</v>
      </c>
      <c r="H17" s="75">
        <v>180.61199999999994</v>
      </c>
      <c r="I17" s="74">
        <f t="shared" si="1"/>
        <v>-9.790600846012431</v>
      </c>
    </row>
    <row r="18" spans="1:9" s="68" customFormat="1" ht="16.5" customHeight="1">
      <c r="A18" s="78" t="s">
        <v>56</v>
      </c>
      <c r="B18" s="75">
        <v>145.977</v>
      </c>
      <c r="C18" s="76">
        <f t="shared" si="2"/>
        <v>0.02191859682061201</v>
      </c>
      <c r="D18" s="75"/>
      <c r="E18" s="77"/>
      <c r="F18" s="75">
        <v>145.977</v>
      </c>
      <c r="G18" s="76">
        <f t="shared" si="3"/>
        <v>0.02191859682061201</v>
      </c>
      <c r="H18" s="75"/>
      <c r="I18" s="74"/>
    </row>
    <row r="19" spans="1:9" s="68" customFormat="1" ht="16.5" customHeight="1" thickBot="1">
      <c r="A19" s="73" t="s">
        <v>55</v>
      </c>
      <c r="B19" s="70">
        <v>116.55000000000001</v>
      </c>
      <c r="C19" s="71">
        <f t="shared" si="2"/>
        <v>0.017500102478077574</v>
      </c>
      <c r="D19" s="70">
        <v>121.09999999999998</v>
      </c>
      <c r="E19" s="72">
        <f>(B19/D19-1)*100</f>
        <v>-3.7572254335259903</v>
      </c>
      <c r="F19" s="70">
        <v>116.55000000000001</v>
      </c>
      <c r="G19" s="71">
        <f t="shared" si="3"/>
        <v>0.017500102478077574</v>
      </c>
      <c r="H19" s="70">
        <v>121.09999999999998</v>
      </c>
      <c r="I19" s="69">
        <f>(F19/H19-1)*100</f>
        <v>-3.7572254335259903</v>
      </c>
    </row>
    <row r="20" ht="15">
      <c r="A20" s="5" t="s">
        <v>54</v>
      </c>
    </row>
    <row r="21" ht="15">
      <c r="A21" s="5" t="s">
        <v>53</v>
      </c>
    </row>
  </sheetData>
  <sheetProtection/>
  <mergeCells count="4">
    <mergeCell ref="B2:E2"/>
    <mergeCell ref="F2:I2"/>
    <mergeCell ref="A2:A3"/>
    <mergeCell ref="A1:I1"/>
  </mergeCells>
  <conditionalFormatting sqref="I1:I65536 E1:E65536">
    <cfRule type="cellIs" priority="1" dxfId="0" operator="lessThan" stopIfTrue="1">
      <formula>0</formula>
    </cfRule>
  </conditionalFormatting>
  <printOptions/>
  <pageMargins left="0.75" right="0.39" top="1.07" bottom="1" header="0.5" footer="0.5"/>
  <pageSetup horizontalDpi="600" verticalDpi="600" orientation="landscape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</sheetPr>
  <dimension ref="A1:Q31"/>
  <sheetViews>
    <sheetView zoomScale="90" zoomScaleNormal="90" zoomScalePageLayoutView="0" workbookViewId="0" topLeftCell="A1">
      <selection activeCell="A1" sqref="A1:Q1"/>
    </sheetView>
  </sheetViews>
  <sheetFormatPr defaultColWidth="9.140625" defaultRowHeight="15"/>
  <cols>
    <col min="1" max="1" width="19.28125" style="88" customWidth="1"/>
    <col min="2" max="2" width="9.57421875" style="88" customWidth="1"/>
    <col min="3" max="3" width="9.140625" style="88" customWidth="1"/>
    <col min="4" max="4" width="9.00390625" style="88" customWidth="1"/>
    <col min="5" max="5" width="10.00390625" style="88" customWidth="1"/>
    <col min="6" max="6" width="9.00390625" style="88" customWidth="1"/>
    <col min="7" max="7" width="9.421875" style="88" customWidth="1"/>
    <col min="8" max="8" width="9.7109375" style="88" customWidth="1"/>
    <col min="9" max="9" width="8.140625" style="88" customWidth="1"/>
    <col min="10" max="10" width="9.7109375" style="88" customWidth="1"/>
    <col min="11" max="11" width="9.8515625" style="88" customWidth="1"/>
    <col min="12" max="12" width="10.28125" style="88" customWidth="1"/>
    <col min="13" max="13" width="10.00390625" style="88" customWidth="1"/>
    <col min="14" max="15" width="9.8515625" style="88" customWidth="1"/>
    <col min="16" max="16" width="10.421875" style="88" customWidth="1"/>
    <col min="17" max="17" width="8.140625" style="88" customWidth="1"/>
    <col min="18" max="16384" width="9.140625" style="88" customWidth="1"/>
  </cols>
  <sheetData>
    <row r="1" spans="1:17" ht="30" customHeight="1" thickBot="1">
      <c r="A1" s="447" t="s">
        <v>87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9"/>
    </row>
    <row r="2" spans="1:17" ht="15.75" customHeight="1" thickBot="1">
      <c r="A2" s="450" t="s">
        <v>86</v>
      </c>
      <c r="B2" s="444" t="s">
        <v>50</v>
      </c>
      <c r="C2" s="445"/>
      <c r="D2" s="445"/>
      <c r="E2" s="445"/>
      <c r="F2" s="445"/>
      <c r="G2" s="445"/>
      <c r="H2" s="445"/>
      <c r="I2" s="446"/>
      <c r="J2" s="444" t="s">
        <v>49</v>
      </c>
      <c r="K2" s="445"/>
      <c r="L2" s="445"/>
      <c r="M2" s="445"/>
      <c r="N2" s="445"/>
      <c r="O2" s="445"/>
      <c r="P2" s="445"/>
      <c r="Q2" s="446"/>
    </row>
    <row r="3" spans="1:17" s="108" customFormat="1" ht="26.25" customHeight="1">
      <c r="A3" s="451"/>
      <c r="B3" s="453" t="s">
        <v>48</v>
      </c>
      <c r="C3" s="454"/>
      <c r="D3" s="455"/>
      <c r="E3" s="442" t="s">
        <v>45</v>
      </c>
      <c r="F3" s="453" t="s">
        <v>47</v>
      </c>
      <c r="G3" s="454"/>
      <c r="H3" s="455"/>
      <c r="I3" s="440" t="s">
        <v>43</v>
      </c>
      <c r="J3" s="453" t="s">
        <v>46</v>
      </c>
      <c r="K3" s="454"/>
      <c r="L3" s="455"/>
      <c r="M3" s="442" t="s">
        <v>45</v>
      </c>
      <c r="N3" s="453" t="s">
        <v>44</v>
      </c>
      <c r="O3" s="454"/>
      <c r="P3" s="455"/>
      <c r="Q3" s="456" t="s">
        <v>43</v>
      </c>
    </row>
    <row r="4" spans="1:17" s="108" customFormat="1" ht="27" thickBot="1">
      <c r="A4" s="452"/>
      <c r="B4" s="112" t="s">
        <v>25</v>
      </c>
      <c r="C4" s="111" t="s">
        <v>24</v>
      </c>
      <c r="D4" s="111" t="s">
        <v>21</v>
      </c>
      <c r="E4" s="443"/>
      <c r="F4" s="110" t="s">
        <v>25</v>
      </c>
      <c r="G4" s="109" t="s">
        <v>24</v>
      </c>
      <c r="H4" s="109" t="s">
        <v>21</v>
      </c>
      <c r="I4" s="441"/>
      <c r="J4" s="112" t="s">
        <v>25</v>
      </c>
      <c r="K4" s="111" t="s">
        <v>24</v>
      </c>
      <c r="L4" s="111" t="s">
        <v>21</v>
      </c>
      <c r="M4" s="443"/>
      <c r="N4" s="110" t="s">
        <v>25</v>
      </c>
      <c r="O4" s="109" t="s">
        <v>24</v>
      </c>
      <c r="P4" s="109" t="s">
        <v>21</v>
      </c>
      <c r="Q4" s="457"/>
    </row>
    <row r="5" spans="1:17" s="102" customFormat="1" ht="18.75" customHeight="1">
      <c r="A5" s="107" t="s">
        <v>42</v>
      </c>
      <c r="B5" s="105">
        <f>SUM(B6:B29)</f>
        <v>268696</v>
      </c>
      <c r="C5" s="104">
        <f>SUM(C6:C29)</f>
        <v>240173</v>
      </c>
      <c r="D5" s="106">
        <f aca="true" t="shared" si="0" ref="D5:D29">C5+B5</f>
        <v>508869</v>
      </c>
      <c r="E5" s="103">
        <f aca="true" t="shared" si="1" ref="E5:E29">(D5/$D$5)</f>
        <v>1</v>
      </c>
      <c r="F5" s="105">
        <f>SUM(F6:F29)</f>
        <v>255575</v>
      </c>
      <c r="G5" s="104">
        <f>SUM(G6:G29)</f>
        <v>235678</v>
      </c>
      <c r="H5" s="106">
        <f aca="true" t="shared" si="2" ref="H5:H29">G5+F5</f>
        <v>491253</v>
      </c>
      <c r="I5" s="103">
        <f aca="true" t="shared" si="3" ref="I5:I14">(D5/H5-1)</f>
        <v>0.03585932299650074</v>
      </c>
      <c r="J5" s="105">
        <f>SUM(J6:J29)</f>
        <v>268696</v>
      </c>
      <c r="K5" s="104">
        <f>SUM(K6:K29)</f>
        <v>240173</v>
      </c>
      <c r="L5" s="104">
        <f aca="true" t="shared" si="4" ref="L5:L29">K5+J5</f>
        <v>508869</v>
      </c>
      <c r="M5" s="103">
        <f aca="true" t="shared" si="5" ref="M5:M29">(L5/$L$5)</f>
        <v>1</v>
      </c>
      <c r="N5" s="105">
        <f>SUM(N6:N29)</f>
        <v>255575</v>
      </c>
      <c r="O5" s="104">
        <f>SUM(O6:O29)</f>
        <v>235678</v>
      </c>
      <c r="P5" s="104">
        <f aca="true" t="shared" si="6" ref="P5:P29">O5+N5</f>
        <v>491253</v>
      </c>
      <c r="Q5" s="103">
        <f aca="true" t="shared" si="7" ref="Q5:Q14">(L5/P5-1)</f>
        <v>0.03585932299650074</v>
      </c>
    </row>
    <row r="6" spans="1:17" ht="18.75" customHeight="1">
      <c r="A6" s="101" t="s">
        <v>41</v>
      </c>
      <c r="B6" s="98">
        <v>96210</v>
      </c>
      <c r="C6" s="97">
        <v>97042</v>
      </c>
      <c r="D6" s="97">
        <f t="shared" si="0"/>
        <v>193252</v>
      </c>
      <c r="E6" s="99">
        <f t="shared" si="1"/>
        <v>0.37976768087661067</v>
      </c>
      <c r="F6" s="98">
        <v>92804</v>
      </c>
      <c r="G6" s="97">
        <v>96396</v>
      </c>
      <c r="H6" s="97">
        <f t="shared" si="2"/>
        <v>189200</v>
      </c>
      <c r="I6" s="99">
        <f t="shared" si="3"/>
        <v>0.021416490486257933</v>
      </c>
      <c r="J6" s="98">
        <v>96210</v>
      </c>
      <c r="K6" s="97">
        <v>97042</v>
      </c>
      <c r="L6" s="97">
        <f t="shared" si="4"/>
        <v>193252</v>
      </c>
      <c r="M6" s="99">
        <f t="shared" si="5"/>
        <v>0.37976768087661067</v>
      </c>
      <c r="N6" s="98">
        <v>92804</v>
      </c>
      <c r="O6" s="97">
        <v>96396</v>
      </c>
      <c r="P6" s="97">
        <f t="shared" si="6"/>
        <v>189200</v>
      </c>
      <c r="Q6" s="96">
        <f t="shared" si="7"/>
        <v>0.021416490486257933</v>
      </c>
    </row>
    <row r="7" spans="1:17" ht="18.75" customHeight="1">
      <c r="A7" s="100" t="s">
        <v>40</v>
      </c>
      <c r="B7" s="98">
        <v>27747</v>
      </c>
      <c r="C7" s="97">
        <v>20169</v>
      </c>
      <c r="D7" s="97">
        <f t="shared" si="0"/>
        <v>47916</v>
      </c>
      <c r="E7" s="99">
        <f t="shared" si="1"/>
        <v>0.09416175872375798</v>
      </c>
      <c r="F7" s="98">
        <v>17240</v>
      </c>
      <c r="G7" s="97">
        <v>13842</v>
      </c>
      <c r="H7" s="97">
        <f t="shared" si="2"/>
        <v>31082</v>
      </c>
      <c r="I7" s="99">
        <f t="shared" si="3"/>
        <v>0.5415996396628273</v>
      </c>
      <c r="J7" s="98">
        <v>27747</v>
      </c>
      <c r="K7" s="97">
        <v>20169</v>
      </c>
      <c r="L7" s="97">
        <f t="shared" si="4"/>
        <v>47916</v>
      </c>
      <c r="M7" s="99">
        <f t="shared" si="5"/>
        <v>0.09416175872375798</v>
      </c>
      <c r="N7" s="98">
        <v>17240</v>
      </c>
      <c r="O7" s="97">
        <v>13842</v>
      </c>
      <c r="P7" s="97">
        <f t="shared" si="6"/>
        <v>31082</v>
      </c>
      <c r="Q7" s="96">
        <f t="shared" si="7"/>
        <v>0.5415996396628273</v>
      </c>
    </row>
    <row r="8" spans="1:17" ht="18.75" customHeight="1">
      <c r="A8" s="100" t="s">
        <v>85</v>
      </c>
      <c r="B8" s="98">
        <v>21325</v>
      </c>
      <c r="C8" s="97">
        <v>21130</v>
      </c>
      <c r="D8" s="97">
        <f t="shared" si="0"/>
        <v>42455</v>
      </c>
      <c r="E8" s="99">
        <f t="shared" si="1"/>
        <v>0.083430116591893</v>
      </c>
      <c r="F8" s="98">
        <v>31662</v>
      </c>
      <c r="G8" s="97">
        <v>28301</v>
      </c>
      <c r="H8" s="97">
        <f t="shared" si="2"/>
        <v>59963</v>
      </c>
      <c r="I8" s="99">
        <f t="shared" si="3"/>
        <v>-0.2919800543668596</v>
      </c>
      <c r="J8" s="98">
        <v>21325</v>
      </c>
      <c r="K8" s="97">
        <v>21130</v>
      </c>
      <c r="L8" s="97">
        <f t="shared" si="4"/>
        <v>42455</v>
      </c>
      <c r="M8" s="99">
        <f t="shared" si="5"/>
        <v>0.083430116591893</v>
      </c>
      <c r="N8" s="98">
        <v>31662</v>
      </c>
      <c r="O8" s="97">
        <v>28301</v>
      </c>
      <c r="P8" s="97">
        <f t="shared" si="6"/>
        <v>59963</v>
      </c>
      <c r="Q8" s="96">
        <f t="shared" si="7"/>
        <v>-0.2919800543668596</v>
      </c>
    </row>
    <row r="9" spans="1:17" ht="18.75" customHeight="1">
      <c r="A9" s="100" t="s">
        <v>84</v>
      </c>
      <c r="B9" s="98">
        <v>18661</v>
      </c>
      <c r="C9" s="97">
        <v>15554</v>
      </c>
      <c r="D9" s="97">
        <f t="shared" si="0"/>
        <v>34215</v>
      </c>
      <c r="E9" s="99">
        <f t="shared" si="1"/>
        <v>0.0672373439922652</v>
      </c>
      <c r="F9" s="98">
        <v>19434</v>
      </c>
      <c r="G9" s="97">
        <v>17336</v>
      </c>
      <c r="H9" s="97">
        <f t="shared" si="2"/>
        <v>36770</v>
      </c>
      <c r="I9" s="99">
        <f t="shared" si="3"/>
        <v>-0.06948599401686162</v>
      </c>
      <c r="J9" s="98">
        <v>18661</v>
      </c>
      <c r="K9" s="97">
        <v>15554</v>
      </c>
      <c r="L9" s="97">
        <f t="shared" si="4"/>
        <v>34215</v>
      </c>
      <c r="M9" s="99">
        <f t="shared" si="5"/>
        <v>0.0672373439922652</v>
      </c>
      <c r="N9" s="98">
        <v>19434</v>
      </c>
      <c r="O9" s="97">
        <v>17336</v>
      </c>
      <c r="P9" s="97">
        <f t="shared" si="6"/>
        <v>36770</v>
      </c>
      <c r="Q9" s="96">
        <f t="shared" si="7"/>
        <v>-0.06948599401686162</v>
      </c>
    </row>
    <row r="10" spans="1:17" ht="18.75" customHeight="1">
      <c r="A10" s="100" t="s">
        <v>83</v>
      </c>
      <c r="B10" s="98">
        <v>13011</v>
      </c>
      <c r="C10" s="97">
        <v>9407</v>
      </c>
      <c r="D10" s="97">
        <f t="shared" si="0"/>
        <v>22418</v>
      </c>
      <c r="E10" s="99">
        <f t="shared" si="1"/>
        <v>0.04405456021097768</v>
      </c>
      <c r="F10" s="98">
        <v>12612</v>
      </c>
      <c r="G10" s="97">
        <v>10907</v>
      </c>
      <c r="H10" s="97">
        <f t="shared" si="2"/>
        <v>23519</v>
      </c>
      <c r="I10" s="99">
        <f t="shared" si="3"/>
        <v>-0.04681321484757006</v>
      </c>
      <c r="J10" s="98">
        <v>13011</v>
      </c>
      <c r="K10" s="97">
        <v>9407</v>
      </c>
      <c r="L10" s="97">
        <f t="shared" si="4"/>
        <v>22418</v>
      </c>
      <c r="M10" s="99">
        <f t="shared" si="5"/>
        <v>0.04405456021097768</v>
      </c>
      <c r="N10" s="98">
        <v>12612</v>
      </c>
      <c r="O10" s="97">
        <v>10907</v>
      </c>
      <c r="P10" s="97">
        <f t="shared" si="6"/>
        <v>23519</v>
      </c>
      <c r="Q10" s="96">
        <f t="shared" si="7"/>
        <v>-0.04681321484757006</v>
      </c>
    </row>
    <row r="11" spans="1:17" ht="18.75" customHeight="1">
      <c r="A11" s="100" t="s">
        <v>39</v>
      </c>
      <c r="B11" s="98">
        <v>15824</v>
      </c>
      <c r="C11" s="97">
        <v>6553</v>
      </c>
      <c r="D11" s="97">
        <f t="shared" si="0"/>
        <v>22377</v>
      </c>
      <c r="E11" s="99">
        <f t="shared" si="1"/>
        <v>0.043973989376440696</v>
      </c>
      <c r="F11" s="98">
        <v>16424</v>
      </c>
      <c r="G11" s="97">
        <v>6763</v>
      </c>
      <c r="H11" s="97">
        <f t="shared" si="2"/>
        <v>23187</v>
      </c>
      <c r="I11" s="99">
        <f t="shared" si="3"/>
        <v>-0.034933367835425</v>
      </c>
      <c r="J11" s="98">
        <v>15824</v>
      </c>
      <c r="K11" s="97">
        <v>6553</v>
      </c>
      <c r="L11" s="97">
        <f t="shared" si="4"/>
        <v>22377</v>
      </c>
      <c r="M11" s="99">
        <f t="shared" si="5"/>
        <v>0.043973989376440696</v>
      </c>
      <c r="N11" s="98">
        <v>16424</v>
      </c>
      <c r="O11" s="97">
        <v>6763</v>
      </c>
      <c r="P11" s="97">
        <f t="shared" si="6"/>
        <v>23187</v>
      </c>
      <c r="Q11" s="96">
        <f t="shared" si="7"/>
        <v>-0.034933367835425</v>
      </c>
    </row>
    <row r="12" spans="1:17" ht="18.75" customHeight="1">
      <c r="A12" s="100" t="s">
        <v>82</v>
      </c>
      <c r="B12" s="98">
        <v>9799</v>
      </c>
      <c r="C12" s="97">
        <v>9526</v>
      </c>
      <c r="D12" s="97">
        <f t="shared" si="0"/>
        <v>19325</v>
      </c>
      <c r="E12" s="99">
        <f t="shared" si="1"/>
        <v>0.03797637505919991</v>
      </c>
      <c r="F12" s="98">
        <v>8994</v>
      </c>
      <c r="G12" s="97">
        <v>7454</v>
      </c>
      <c r="H12" s="97">
        <f t="shared" si="2"/>
        <v>16448</v>
      </c>
      <c r="I12" s="99">
        <f t="shared" si="3"/>
        <v>0.1749148832684826</v>
      </c>
      <c r="J12" s="98">
        <v>9799</v>
      </c>
      <c r="K12" s="97">
        <v>9526</v>
      </c>
      <c r="L12" s="97">
        <f t="shared" si="4"/>
        <v>19325</v>
      </c>
      <c r="M12" s="99">
        <f t="shared" si="5"/>
        <v>0.03797637505919991</v>
      </c>
      <c r="N12" s="98">
        <v>8994</v>
      </c>
      <c r="O12" s="97">
        <v>7454</v>
      </c>
      <c r="P12" s="97">
        <f t="shared" si="6"/>
        <v>16448</v>
      </c>
      <c r="Q12" s="96">
        <f t="shared" si="7"/>
        <v>0.1749148832684826</v>
      </c>
    </row>
    <row r="13" spans="1:17" ht="18.75" customHeight="1">
      <c r="A13" s="100" t="s">
        <v>81</v>
      </c>
      <c r="B13" s="98">
        <v>8639</v>
      </c>
      <c r="C13" s="97">
        <v>6639</v>
      </c>
      <c r="D13" s="97">
        <f t="shared" si="0"/>
        <v>15278</v>
      </c>
      <c r="E13" s="99">
        <f t="shared" si="1"/>
        <v>0.030023444147707957</v>
      </c>
      <c r="F13" s="98">
        <v>5139</v>
      </c>
      <c r="G13" s="97">
        <v>4531</v>
      </c>
      <c r="H13" s="97">
        <f t="shared" si="2"/>
        <v>9670</v>
      </c>
      <c r="I13" s="99">
        <f t="shared" si="3"/>
        <v>0.5799379524301964</v>
      </c>
      <c r="J13" s="98">
        <v>8639</v>
      </c>
      <c r="K13" s="97">
        <v>6639</v>
      </c>
      <c r="L13" s="97">
        <f t="shared" si="4"/>
        <v>15278</v>
      </c>
      <c r="M13" s="99">
        <f t="shared" si="5"/>
        <v>0.030023444147707957</v>
      </c>
      <c r="N13" s="98">
        <v>5139</v>
      </c>
      <c r="O13" s="97">
        <v>4531</v>
      </c>
      <c r="P13" s="97">
        <f t="shared" si="6"/>
        <v>9670</v>
      </c>
      <c r="Q13" s="96">
        <f t="shared" si="7"/>
        <v>0.5799379524301964</v>
      </c>
    </row>
    <row r="14" spans="1:17" ht="18.75" customHeight="1">
      <c r="A14" s="100" t="s">
        <v>80</v>
      </c>
      <c r="B14" s="98">
        <v>8156</v>
      </c>
      <c r="C14" s="97">
        <v>6648</v>
      </c>
      <c r="D14" s="97">
        <f t="shared" si="0"/>
        <v>14804</v>
      </c>
      <c r="E14" s="99">
        <f t="shared" si="1"/>
        <v>0.0290919666947682</v>
      </c>
      <c r="F14" s="98">
        <v>7761</v>
      </c>
      <c r="G14" s="97">
        <v>6808</v>
      </c>
      <c r="H14" s="97">
        <f t="shared" si="2"/>
        <v>14569</v>
      </c>
      <c r="I14" s="99">
        <f t="shared" si="3"/>
        <v>0.0161301393369484</v>
      </c>
      <c r="J14" s="98">
        <v>8156</v>
      </c>
      <c r="K14" s="97">
        <v>6648</v>
      </c>
      <c r="L14" s="97">
        <f t="shared" si="4"/>
        <v>14804</v>
      </c>
      <c r="M14" s="99">
        <f t="shared" si="5"/>
        <v>0.0290919666947682</v>
      </c>
      <c r="N14" s="98">
        <v>7761</v>
      </c>
      <c r="O14" s="97">
        <v>6808</v>
      </c>
      <c r="P14" s="97">
        <f t="shared" si="6"/>
        <v>14569</v>
      </c>
      <c r="Q14" s="96">
        <f t="shared" si="7"/>
        <v>0.0161301393369484</v>
      </c>
    </row>
    <row r="15" spans="1:17" ht="18.75" customHeight="1">
      <c r="A15" s="100" t="s">
        <v>79</v>
      </c>
      <c r="B15" s="98">
        <v>6590</v>
      </c>
      <c r="C15" s="97">
        <v>6414</v>
      </c>
      <c r="D15" s="97">
        <f t="shared" si="0"/>
        <v>13004</v>
      </c>
      <c r="E15" s="99">
        <f t="shared" si="1"/>
        <v>0.02555471054436407</v>
      </c>
      <c r="F15" s="98"/>
      <c r="G15" s="97"/>
      <c r="H15" s="97">
        <f t="shared" si="2"/>
        <v>0</v>
      </c>
      <c r="I15" s="99"/>
      <c r="J15" s="98">
        <v>6590</v>
      </c>
      <c r="K15" s="97">
        <v>6414</v>
      </c>
      <c r="L15" s="97">
        <f t="shared" si="4"/>
        <v>13004</v>
      </c>
      <c r="M15" s="99">
        <f t="shared" si="5"/>
        <v>0.02555471054436407</v>
      </c>
      <c r="N15" s="98"/>
      <c r="O15" s="97"/>
      <c r="P15" s="97">
        <f t="shared" si="6"/>
        <v>0</v>
      </c>
      <c r="Q15" s="96"/>
    </row>
    <row r="16" spans="1:17" ht="18.75" customHeight="1">
      <c r="A16" s="100" t="s">
        <v>78</v>
      </c>
      <c r="B16" s="98">
        <v>5999</v>
      </c>
      <c r="C16" s="97">
        <v>6951</v>
      </c>
      <c r="D16" s="97">
        <f t="shared" si="0"/>
        <v>12950</v>
      </c>
      <c r="E16" s="99">
        <f t="shared" si="1"/>
        <v>0.025448592859851946</v>
      </c>
      <c r="F16" s="98">
        <v>6220</v>
      </c>
      <c r="G16" s="97">
        <v>7759</v>
      </c>
      <c r="H16" s="97">
        <f t="shared" si="2"/>
        <v>13979</v>
      </c>
      <c r="I16" s="99">
        <f aca="true" t="shared" si="8" ref="I16:I29">(D16/H16-1)</f>
        <v>-0.07361041562343518</v>
      </c>
      <c r="J16" s="98">
        <v>5999</v>
      </c>
      <c r="K16" s="97">
        <v>6951</v>
      </c>
      <c r="L16" s="97">
        <f t="shared" si="4"/>
        <v>12950</v>
      </c>
      <c r="M16" s="99">
        <f t="shared" si="5"/>
        <v>0.025448592859851946</v>
      </c>
      <c r="N16" s="98">
        <v>6220</v>
      </c>
      <c r="O16" s="97">
        <v>7759</v>
      </c>
      <c r="P16" s="97">
        <f t="shared" si="6"/>
        <v>13979</v>
      </c>
      <c r="Q16" s="96">
        <f aca="true" t="shared" si="9" ref="Q16:Q29">(L16/P16-1)</f>
        <v>-0.07361041562343518</v>
      </c>
    </row>
    <row r="17" spans="1:17" ht="18.75" customHeight="1">
      <c r="A17" s="100" t="s">
        <v>77</v>
      </c>
      <c r="B17" s="98">
        <v>5356</v>
      </c>
      <c r="C17" s="97">
        <v>6225</v>
      </c>
      <c r="D17" s="97">
        <f t="shared" si="0"/>
        <v>11581</v>
      </c>
      <c r="E17" s="99">
        <f t="shared" si="1"/>
        <v>0.022758313043239026</v>
      </c>
      <c r="F17" s="98">
        <v>2609</v>
      </c>
      <c r="G17" s="97">
        <v>3855</v>
      </c>
      <c r="H17" s="97">
        <f t="shared" si="2"/>
        <v>6464</v>
      </c>
      <c r="I17" s="99">
        <f t="shared" si="8"/>
        <v>0.7916150990099009</v>
      </c>
      <c r="J17" s="98">
        <v>5356</v>
      </c>
      <c r="K17" s="97">
        <v>6225</v>
      </c>
      <c r="L17" s="97">
        <f t="shared" si="4"/>
        <v>11581</v>
      </c>
      <c r="M17" s="99">
        <f t="shared" si="5"/>
        <v>0.022758313043239026</v>
      </c>
      <c r="N17" s="98">
        <v>2609</v>
      </c>
      <c r="O17" s="97">
        <v>3855</v>
      </c>
      <c r="P17" s="97">
        <f t="shared" si="6"/>
        <v>6464</v>
      </c>
      <c r="Q17" s="96">
        <f t="shared" si="9"/>
        <v>0.7916150990099009</v>
      </c>
    </row>
    <row r="18" spans="1:17" ht="18.75" customHeight="1">
      <c r="A18" s="100" t="s">
        <v>76</v>
      </c>
      <c r="B18" s="98">
        <v>6496</v>
      </c>
      <c r="C18" s="97">
        <v>4553</v>
      </c>
      <c r="D18" s="97">
        <f t="shared" si="0"/>
        <v>11049</v>
      </c>
      <c r="E18" s="99">
        <f t="shared" si="1"/>
        <v>0.02171285733656403</v>
      </c>
      <c r="F18" s="98">
        <v>6175</v>
      </c>
      <c r="G18" s="97">
        <v>4608</v>
      </c>
      <c r="H18" s="97">
        <f t="shared" si="2"/>
        <v>10783</v>
      </c>
      <c r="I18" s="99">
        <f t="shared" si="8"/>
        <v>0.024668459612352756</v>
      </c>
      <c r="J18" s="98">
        <v>6496</v>
      </c>
      <c r="K18" s="97">
        <v>4553</v>
      </c>
      <c r="L18" s="97">
        <f t="shared" si="4"/>
        <v>11049</v>
      </c>
      <c r="M18" s="99">
        <f t="shared" si="5"/>
        <v>0.02171285733656403</v>
      </c>
      <c r="N18" s="98">
        <v>6175</v>
      </c>
      <c r="O18" s="97">
        <v>4608</v>
      </c>
      <c r="P18" s="97">
        <f t="shared" si="6"/>
        <v>10783</v>
      </c>
      <c r="Q18" s="96">
        <f t="shared" si="9"/>
        <v>0.024668459612352756</v>
      </c>
    </row>
    <row r="19" spans="1:17" ht="18.75" customHeight="1">
      <c r="A19" s="100" t="s">
        <v>75</v>
      </c>
      <c r="B19" s="98">
        <v>4096</v>
      </c>
      <c r="C19" s="97">
        <v>5025</v>
      </c>
      <c r="D19" s="97">
        <f t="shared" si="0"/>
        <v>9121</v>
      </c>
      <c r="E19" s="99">
        <f t="shared" si="1"/>
        <v>0.017924062971020047</v>
      </c>
      <c r="F19" s="98">
        <v>4452</v>
      </c>
      <c r="G19" s="97">
        <v>5328</v>
      </c>
      <c r="H19" s="97">
        <f t="shared" si="2"/>
        <v>9780</v>
      </c>
      <c r="I19" s="99">
        <f t="shared" si="8"/>
        <v>-0.06738241308793458</v>
      </c>
      <c r="J19" s="98">
        <v>4096</v>
      </c>
      <c r="K19" s="97">
        <v>5025</v>
      </c>
      <c r="L19" s="97">
        <f t="shared" si="4"/>
        <v>9121</v>
      </c>
      <c r="M19" s="99">
        <f t="shared" si="5"/>
        <v>0.017924062971020047</v>
      </c>
      <c r="N19" s="98">
        <v>4452</v>
      </c>
      <c r="O19" s="97">
        <v>5328</v>
      </c>
      <c r="P19" s="97">
        <f t="shared" si="6"/>
        <v>9780</v>
      </c>
      <c r="Q19" s="96">
        <f t="shared" si="9"/>
        <v>-0.06738241308793458</v>
      </c>
    </row>
    <row r="20" spans="1:17" ht="18.75" customHeight="1">
      <c r="A20" s="100" t="s">
        <v>37</v>
      </c>
      <c r="B20" s="98">
        <v>4104</v>
      </c>
      <c r="C20" s="97">
        <v>3410</v>
      </c>
      <c r="D20" s="97">
        <f t="shared" si="0"/>
        <v>7514</v>
      </c>
      <c r="E20" s="99">
        <f t="shared" si="1"/>
        <v>0.01476607928563147</v>
      </c>
      <c r="F20" s="98">
        <v>3977</v>
      </c>
      <c r="G20" s="97">
        <v>3353</v>
      </c>
      <c r="H20" s="97">
        <f t="shared" si="2"/>
        <v>7330</v>
      </c>
      <c r="I20" s="99">
        <f t="shared" si="8"/>
        <v>0.025102319236016468</v>
      </c>
      <c r="J20" s="98">
        <v>4104</v>
      </c>
      <c r="K20" s="97">
        <v>3410</v>
      </c>
      <c r="L20" s="97">
        <f t="shared" si="4"/>
        <v>7514</v>
      </c>
      <c r="M20" s="99">
        <f t="shared" si="5"/>
        <v>0.01476607928563147</v>
      </c>
      <c r="N20" s="98">
        <v>3977</v>
      </c>
      <c r="O20" s="97">
        <v>3353</v>
      </c>
      <c r="P20" s="97">
        <f t="shared" si="6"/>
        <v>7330</v>
      </c>
      <c r="Q20" s="96">
        <f t="shared" si="9"/>
        <v>0.025102319236016468</v>
      </c>
    </row>
    <row r="21" spans="1:17" ht="18.75" customHeight="1">
      <c r="A21" s="100" t="s">
        <v>74</v>
      </c>
      <c r="B21" s="98">
        <v>3445</v>
      </c>
      <c r="C21" s="97">
        <v>3344</v>
      </c>
      <c r="D21" s="97">
        <f t="shared" si="0"/>
        <v>6789</v>
      </c>
      <c r="E21" s="99">
        <f t="shared" si="1"/>
        <v>0.013341351113940915</v>
      </c>
      <c r="F21" s="98">
        <v>4217</v>
      </c>
      <c r="G21" s="97">
        <v>3740</v>
      </c>
      <c r="H21" s="97">
        <f t="shared" si="2"/>
        <v>7957</v>
      </c>
      <c r="I21" s="99">
        <f t="shared" si="8"/>
        <v>-0.14678899082568808</v>
      </c>
      <c r="J21" s="98">
        <v>3445</v>
      </c>
      <c r="K21" s="97">
        <v>3344</v>
      </c>
      <c r="L21" s="97">
        <f t="shared" si="4"/>
        <v>6789</v>
      </c>
      <c r="M21" s="99">
        <f t="shared" si="5"/>
        <v>0.013341351113940915</v>
      </c>
      <c r="N21" s="98">
        <v>4217</v>
      </c>
      <c r="O21" s="97">
        <v>3740</v>
      </c>
      <c r="P21" s="97">
        <f t="shared" si="6"/>
        <v>7957</v>
      </c>
      <c r="Q21" s="96">
        <f t="shared" si="9"/>
        <v>-0.14678899082568808</v>
      </c>
    </row>
    <row r="22" spans="1:17" ht="18.75" customHeight="1">
      <c r="A22" s="100" t="s">
        <v>73</v>
      </c>
      <c r="B22" s="98">
        <v>4084</v>
      </c>
      <c r="C22" s="97">
        <v>2014</v>
      </c>
      <c r="D22" s="97">
        <f t="shared" si="0"/>
        <v>6098</v>
      </c>
      <c r="E22" s="99">
        <f t="shared" si="1"/>
        <v>0.011983437780646885</v>
      </c>
      <c r="F22" s="98">
        <v>4277</v>
      </c>
      <c r="G22" s="97">
        <v>2064</v>
      </c>
      <c r="H22" s="97">
        <f t="shared" si="2"/>
        <v>6341</v>
      </c>
      <c r="I22" s="99">
        <f t="shared" si="8"/>
        <v>-0.03832203122535882</v>
      </c>
      <c r="J22" s="98">
        <v>4084</v>
      </c>
      <c r="K22" s="97">
        <v>2014</v>
      </c>
      <c r="L22" s="97">
        <f t="shared" si="4"/>
        <v>6098</v>
      </c>
      <c r="M22" s="99">
        <f t="shared" si="5"/>
        <v>0.011983437780646885</v>
      </c>
      <c r="N22" s="98">
        <v>4277</v>
      </c>
      <c r="O22" s="97">
        <v>2064</v>
      </c>
      <c r="P22" s="97">
        <f t="shared" si="6"/>
        <v>6341</v>
      </c>
      <c r="Q22" s="96">
        <f t="shared" si="9"/>
        <v>-0.03832203122535882</v>
      </c>
    </row>
    <row r="23" spans="1:17" ht="18.75" customHeight="1">
      <c r="A23" s="100" t="s">
        <v>72</v>
      </c>
      <c r="B23" s="98">
        <v>2541</v>
      </c>
      <c r="C23" s="97">
        <v>2180</v>
      </c>
      <c r="D23" s="97">
        <f t="shared" si="0"/>
        <v>4721</v>
      </c>
      <c r="E23" s="99">
        <f t="shared" si="1"/>
        <v>0.009277436825587725</v>
      </c>
      <c r="F23" s="98">
        <v>2641</v>
      </c>
      <c r="G23" s="97">
        <v>2320</v>
      </c>
      <c r="H23" s="97">
        <f t="shared" si="2"/>
        <v>4961</v>
      </c>
      <c r="I23" s="99">
        <f t="shared" si="8"/>
        <v>-0.048377343277565044</v>
      </c>
      <c r="J23" s="98">
        <v>2541</v>
      </c>
      <c r="K23" s="97">
        <v>2180</v>
      </c>
      <c r="L23" s="97">
        <f t="shared" si="4"/>
        <v>4721</v>
      </c>
      <c r="M23" s="99">
        <f t="shared" si="5"/>
        <v>0.009277436825587725</v>
      </c>
      <c r="N23" s="98">
        <v>2641</v>
      </c>
      <c r="O23" s="97">
        <v>2320</v>
      </c>
      <c r="P23" s="97">
        <f t="shared" si="6"/>
        <v>4961</v>
      </c>
      <c r="Q23" s="96">
        <f t="shared" si="9"/>
        <v>-0.048377343277565044</v>
      </c>
    </row>
    <row r="24" spans="1:17" ht="18.75" customHeight="1">
      <c r="A24" s="100" t="s">
        <v>71</v>
      </c>
      <c r="B24" s="98">
        <v>2000</v>
      </c>
      <c r="C24" s="97">
        <v>2211</v>
      </c>
      <c r="D24" s="97">
        <f t="shared" si="0"/>
        <v>4211</v>
      </c>
      <c r="E24" s="99">
        <f t="shared" si="1"/>
        <v>0.008275214249639888</v>
      </c>
      <c r="F24" s="98">
        <v>2690</v>
      </c>
      <c r="G24" s="97">
        <v>2954</v>
      </c>
      <c r="H24" s="97">
        <f t="shared" si="2"/>
        <v>5644</v>
      </c>
      <c r="I24" s="99">
        <f t="shared" si="8"/>
        <v>-0.25389794472005667</v>
      </c>
      <c r="J24" s="98">
        <v>2000</v>
      </c>
      <c r="K24" s="97">
        <v>2211</v>
      </c>
      <c r="L24" s="97">
        <f t="shared" si="4"/>
        <v>4211</v>
      </c>
      <c r="M24" s="99">
        <f t="shared" si="5"/>
        <v>0.008275214249639888</v>
      </c>
      <c r="N24" s="98">
        <v>2690</v>
      </c>
      <c r="O24" s="97">
        <v>2954</v>
      </c>
      <c r="P24" s="97">
        <f t="shared" si="6"/>
        <v>5644</v>
      </c>
      <c r="Q24" s="96">
        <f t="shared" si="9"/>
        <v>-0.25389794472005667</v>
      </c>
    </row>
    <row r="25" spans="1:17" ht="18.75" customHeight="1">
      <c r="A25" s="100" t="s">
        <v>70</v>
      </c>
      <c r="B25" s="98">
        <v>1858</v>
      </c>
      <c r="C25" s="97">
        <v>1904</v>
      </c>
      <c r="D25" s="97">
        <f t="shared" si="0"/>
        <v>3762</v>
      </c>
      <c r="E25" s="99">
        <f t="shared" si="1"/>
        <v>0.0073928653543446346</v>
      </c>
      <c r="F25" s="98">
        <v>2305</v>
      </c>
      <c r="G25" s="97">
        <v>2544</v>
      </c>
      <c r="H25" s="97">
        <f t="shared" si="2"/>
        <v>4849</v>
      </c>
      <c r="I25" s="99">
        <f t="shared" si="8"/>
        <v>-0.2241699319447309</v>
      </c>
      <c r="J25" s="98">
        <v>1858</v>
      </c>
      <c r="K25" s="97">
        <v>1904</v>
      </c>
      <c r="L25" s="97">
        <f t="shared" si="4"/>
        <v>3762</v>
      </c>
      <c r="M25" s="99">
        <f t="shared" si="5"/>
        <v>0.0073928653543446346</v>
      </c>
      <c r="N25" s="98">
        <v>2305</v>
      </c>
      <c r="O25" s="97">
        <v>2544</v>
      </c>
      <c r="P25" s="97">
        <f t="shared" si="6"/>
        <v>4849</v>
      </c>
      <c r="Q25" s="96">
        <f t="shared" si="9"/>
        <v>-0.2241699319447309</v>
      </c>
    </row>
    <row r="26" spans="1:17" ht="18.75" customHeight="1">
      <c r="A26" s="100" t="s">
        <v>69</v>
      </c>
      <c r="B26" s="98">
        <v>853</v>
      </c>
      <c r="C26" s="97">
        <v>1288</v>
      </c>
      <c r="D26" s="97">
        <f t="shared" si="0"/>
        <v>2141</v>
      </c>
      <c r="E26" s="99">
        <f t="shared" si="1"/>
        <v>0.004207369676675137</v>
      </c>
      <c r="F26" s="98">
        <v>817</v>
      </c>
      <c r="G26" s="97">
        <v>997</v>
      </c>
      <c r="H26" s="97">
        <f t="shared" si="2"/>
        <v>1814</v>
      </c>
      <c r="I26" s="99">
        <f t="shared" si="8"/>
        <v>0.18026460859977944</v>
      </c>
      <c r="J26" s="98">
        <v>853</v>
      </c>
      <c r="K26" s="97">
        <v>1288</v>
      </c>
      <c r="L26" s="97">
        <f t="shared" si="4"/>
        <v>2141</v>
      </c>
      <c r="M26" s="99">
        <f t="shared" si="5"/>
        <v>0.004207369676675137</v>
      </c>
      <c r="N26" s="98">
        <v>817</v>
      </c>
      <c r="O26" s="97">
        <v>997</v>
      </c>
      <c r="P26" s="97">
        <f t="shared" si="6"/>
        <v>1814</v>
      </c>
      <c r="Q26" s="96">
        <f t="shared" si="9"/>
        <v>0.18026460859977944</v>
      </c>
    </row>
    <row r="27" spans="1:17" ht="18.75" customHeight="1">
      <c r="A27" s="100" t="s">
        <v>68</v>
      </c>
      <c r="B27" s="98">
        <v>779</v>
      </c>
      <c r="C27" s="97">
        <v>1006</v>
      </c>
      <c r="D27" s="97">
        <f t="shared" si="0"/>
        <v>1785</v>
      </c>
      <c r="E27" s="99">
        <f t="shared" si="1"/>
        <v>0.0035077790158174306</v>
      </c>
      <c r="F27" s="98">
        <v>1809</v>
      </c>
      <c r="G27" s="97">
        <v>2769</v>
      </c>
      <c r="H27" s="97">
        <f t="shared" si="2"/>
        <v>4578</v>
      </c>
      <c r="I27" s="99">
        <f t="shared" si="8"/>
        <v>-0.6100917431192661</v>
      </c>
      <c r="J27" s="98">
        <v>779</v>
      </c>
      <c r="K27" s="97">
        <v>1006</v>
      </c>
      <c r="L27" s="97">
        <f t="shared" si="4"/>
        <v>1785</v>
      </c>
      <c r="M27" s="99">
        <f t="shared" si="5"/>
        <v>0.0035077790158174306</v>
      </c>
      <c r="N27" s="98">
        <v>1809</v>
      </c>
      <c r="O27" s="97">
        <v>2769</v>
      </c>
      <c r="P27" s="97">
        <f t="shared" si="6"/>
        <v>4578</v>
      </c>
      <c r="Q27" s="96">
        <f t="shared" si="9"/>
        <v>-0.6100917431192661</v>
      </c>
    </row>
    <row r="28" spans="1:17" ht="18.75" customHeight="1">
      <c r="A28" s="100" t="s">
        <v>67</v>
      </c>
      <c r="B28" s="98">
        <v>754</v>
      </c>
      <c r="C28" s="97">
        <v>687</v>
      </c>
      <c r="D28" s="97">
        <f t="shared" si="0"/>
        <v>1441</v>
      </c>
      <c r="E28" s="99">
        <f t="shared" si="1"/>
        <v>0.0028317700626290855</v>
      </c>
      <c r="F28" s="98">
        <v>711</v>
      </c>
      <c r="G28" s="97">
        <v>707</v>
      </c>
      <c r="H28" s="97">
        <f t="shared" si="2"/>
        <v>1418</v>
      </c>
      <c r="I28" s="99">
        <f t="shared" si="8"/>
        <v>0.016220028208744797</v>
      </c>
      <c r="J28" s="98">
        <v>754</v>
      </c>
      <c r="K28" s="97">
        <v>687</v>
      </c>
      <c r="L28" s="97">
        <f t="shared" si="4"/>
        <v>1441</v>
      </c>
      <c r="M28" s="99">
        <f t="shared" si="5"/>
        <v>0.0028317700626290855</v>
      </c>
      <c r="N28" s="98">
        <v>711</v>
      </c>
      <c r="O28" s="97">
        <v>707</v>
      </c>
      <c r="P28" s="97">
        <f t="shared" si="6"/>
        <v>1418</v>
      </c>
      <c r="Q28" s="96">
        <f t="shared" si="9"/>
        <v>0.016220028208744797</v>
      </c>
    </row>
    <row r="29" spans="1:17" ht="18.75" customHeight="1" thickBot="1">
      <c r="A29" s="95" t="s">
        <v>66</v>
      </c>
      <c r="B29" s="93">
        <v>369</v>
      </c>
      <c r="C29" s="92">
        <v>293</v>
      </c>
      <c r="D29" s="92">
        <f t="shared" si="0"/>
        <v>662</v>
      </c>
      <c r="E29" s="94">
        <f t="shared" si="1"/>
        <v>0.0013009242064264083</v>
      </c>
      <c r="F29" s="93">
        <v>605</v>
      </c>
      <c r="G29" s="92">
        <v>342</v>
      </c>
      <c r="H29" s="92">
        <f t="shared" si="2"/>
        <v>947</v>
      </c>
      <c r="I29" s="94">
        <f t="shared" si="8"/>
        <v>-0.3009503695881732</v>
      </c>
      <c r="J29" s="93">
        <v>369</v>
      </c>
      <c r="K29" s="92">
        <v>293</v>
      </c>
      <c r="L29" s="92">
        <f t="shared" si="4"/>
        <v>662</v>
      </c>
      <c r="M29" s="94">
        <f t="shared" si="5"/>
        <v>0.0013009242064264083</v>
      </c>
      <c r="N29" s="93">
        <v>605</v>
      </c>
      <c r="O29" s="92">
        <v>342</v>
      </c>
      <c r="P29" s="92">
        <f t="shared" si="6"/>
        <v>947</v>
      </c>
      <c r="Q29" s="91">
        <f t="shared" si="9"/>
        <v>-0.3009503695881732</v>
      </c>
    </row>
    <row r="30" spans="1:17" ht="15">
      <c r="A30" s="89" t="s">
        <v>65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</row>
    <row r="31" ht="15">
      <c r="A31" s="89" t="s">
        <v>53</v>
      </c>
    </row>
  </sheetData>
  <sheetProtection/>
  <mergeCells count="12">
    <mergeCell ref="A1:Q1"/>
    <mergeCell ref="A2:A4"/>
    <mergeCell ref="E3:E4"/>
    <mergeCell ref="B3:D3"/>
    <mergeCell ref="N3:P3"/>
    <mergeCell ref="Q3:Q4"/>
    <mergeCell ref="F3:H3"/>
    <mergeCell ref="J3:L3"/>
    <mergeCell ref="I3:I4"/>
    <mergeCell ref="M3:M4"/>
    <mergeCell ref="B2:I2"/>
    <mergeCell ref="J2:Q2"/>
  </mergeCells>
  <conditionalFormatting sqref="I1:I65536 Q1:Q65536">
    <cfRule type="cellIs" priority="1" dxfId="0" operator="lessThan" stopIfTrue="1">
      <formula>0</formula>
    </cfRule>
  </conditionalFormatting>
  <printOptions horizontalCentered="1" verticalCentered="1"/>
  <pageMargins left="0.1968503937007874" right="0.1968503937007874" top="0.4330708661417323" bottom="0.4330708661417323" header="0.1968503937007874" footer="0.3937007874015748"/>
  <pageSetup horizontalDpi="600" verticalDpi="600" orientation="landscape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2"/>
  <sheetViews>
    <sheetView zoomScale="82" zoomScaleNormal="82" zoomScalePageLayoutView="0" workbookViewId="0" topLeftCell="A1">
      <selection activeCell="A1" sqref="A1:Q1"/>
    </sheetView>
  </sheetViews>
  <sheetFormatPr defaultColWidth="9.140625" defaultRowHeight="15"/>
  <cols>
    <col min="1" max="1" width="20.421875" style="88" customWidth="1"/>
    <col min="2" max="2" width="8.140625" style="88" customWidth="1"/>
    <col min="3" max="3" width="9.140625" style="88" customWidth="1"/>
    <col min="4" max="4" width="8.140625" style="88" customWidth="1"/>
    <col min="5" max="5" width="9.421875" style="88" customWidth="1"/>
    <col min="6" max="6" width="7.421875" style="88" customWidth="1"/>
    <col min="7" max="7" width="9.00390625" style="88" customWidth="1"/>
    <col min="8" max="8" width="8.140625" style="88" customWidth="1"/>
    <col min="9" max="9" width="9.57421875" style="88" customWidth="1"/>
    <col min="10" max="10" width="7.8515625" style="88" customWidth="1"/>
    <col min="11" max="11" width="9.7109375" style="88" customWidth="1"/>
    <col min="12" max="12" width="10.140625" style="88" customWidth="1"/>
    <col min="13" max="13" width="9.00390625" style="88" customWidth="1"/>
    <col min="14" max="14" width="8.57421875" style="88" customWidth="1"/>
    <col min="15" max="15" width="9.8515625" style="88" customWidth="1"/>
    <col min="16" max="16" width="9.28125" style="88" customWidth="1"/>
    <col min="17" max="17" width="9.421875" style="88" customWidth="1"/>
    <col min="18" max="16384" width="9.140625" style="88" customWidth="1"/>
  </cols>
  <sheetData>
    <row r="1" spans="1:17" ht="25.5" customHeight="1" thickBot="1">
      <c r="A1" s="447" t="s">
        <v>101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9"/>
    </row>
    <row r="2" spans="1:17" ht="18.75" customHeight="1" thickBot="1">
      <c r="A2" s="458" t="s">
        <v>86</v>
      </c>
      <c r="B2" s="444" t="s">
        <v>50</v>
      </c>
      <c r="C2" s="445"/>
      <c r="D2" s="445"/>
      <c r="E2" s="445"/>
      <c r="F2" s="445"/>
      <c r="G2" s="445"/>
      <c r="H2" s="445"/>
      <c r="I2" s="446"/>
      <c r="J2" s="444" t="s">
        <v>49</v>
      </c>
      <c r="K2" s="445"/>
      <c r="L2" s="445"/>
      <c r="M2" s="445"/>
      <c r="N2" s="445"/>
      <c r="O2" s="445"/>
      <c r="P2" s="445"/>
      <c r="Q2" s="446"/>
    </row>
    <row r="3" spans="1:17" s="108" customFormat="1" ht="26.25" customHeight="1">
      <c r="A3" s="459"/>
      <c r="B3" s="453" t="s">
        <v>48</v>
      </c>
      <c r="C3" s="454"/>
      <c r="D3" s="455"/>
      <c r="E3" s="442" t="s">
        <v>45</v>
      </c>
      <c r="F3" s="453" t="s">
        <v>47</v>
      </c>
      <c r="G3" s="454"/>
      <c r="H3" s="455"/>
      <c r="I3" s="440" t="s">
        <v>43</v>
      </c>
      <c r="J3" s="453" t="s">
        <v>46</v>
      </c>
      <c r="K3" s="454"/>
      <c r="L3" s="455"/>
      <c r="M3" s="442" t="s">
        <v>45</v>
      </c>
      <c r="N3" s="453" t="s">
        <v>44</v>
      </c>
      <c r="O3" s="454"/>
      <c r="P3" s="455"/>
      <c r="Q3" s="456" t="s">
        <v>43</v>
      </c>
    </row>
    <row r="4" spans="1:17" s="108" customFormat="1" ht="15" customHeight="1" thickBot="1">
      <c r="A4" s="460"/>
      <c r="B4" s="112" t="s">
        <v>23</v>
      </c>
      <c r="C4" s="111" t="s">
        <v>22</v>
      </c>
      <c r="D4" s="111" t="s">
        <v>21</v>
      </c>
      <c r="E4" s="443"/>
      <c r="F4" s="112" t="s">
        <v>23</v>
      </c>
      <c r="G4" s="111" t="s">
        <v>22</v>
      </c>
      <c r="H4" s="109" t="s">
        <v>21</v>
      </c>
      <c r="I4" s="441"/>
      <c r="J4" s="112" t="s">
        <v>23</v>
      </c>
      <c r="K4" s="111" t="s">
        <v>22</v>
      </c>
      <c r="L4" s="111" t="s">
        <v>21</v>
      </c>
      <c r="M4" s="443"/>
      <c r="N4" s="112" t="s">
        <v>23</v>
      </c>
      <c r="O4" s="111" t="s">
        <v>22</v>
      </c>
      <c r="P4" s="109" t="s">
        <v>21</v>
      </c>
      <c r="Q4" s="457"/>
    </row>
    <row r="5" spans="1:17" s="102" customFormat="1" ht="18.75" customHeight="1">
      <c r="A5" s="107" t="s">
        <v>42</v>
      </c>
      <c r="B5" s="105">
        <f>SUM(B6:B40)</f>
        <v>24869.584000000013</v>
      </c>
      <c r="C5" s="104">
        <f>SUM(C6:C40)</f>
        <v>11481.022999999996</v>
      </c>
      <c r="D5" s="106">
        <f aca="true" t="shared" si="0" ref="D5:D40">C5+B5</f>
        <v>36350.60700000001</v>
      </c>
      <c r="E5" s="103">
        <f aca="true" t="shared" si="1" ref="E5:E40">(D5/$D$5)</f>
        <v>1</v>
      </c>
      <c r="F5" s="105">
        <f>SUM(F6:F40)</f>
        <v>27736.968000000004</v>
      </c>
      <c r="G5" s="104">
        <f>SUM(G6:G40)</f>
        <v>14969.559000000001</v>
      </c>
      <c r="H5" s="106">
        <f aca="true" t="shared" si="2" ref="H5:H40">G5+F5</f>
        <v>42706.527</v>
      </c>
      <c r="I5" s="103">
        <f aca="true" t="shared" si="3" ref="I5:I37">(D5/H5-1)</f>
        <v>-0.14882783608229233</v>
      </c>
      <c r="J5" s="105">
        <f>SUM(J6:J40)</f>
        <v>24869.584000000013</v>
      </c>
      <c r="K5" s="104">
        <f>SUM(K6:K40)</f>
        <v>11481.022999999996</v>
      </c>
      <c r="L5" s="104">
        <f aca="true" t="shared" si="4" ref="L5:L40">K5+J5</f>
        <v>36350.60700000001</v>
      </c>
      <c r="M5" s="103">
        <f aca="true" t="shared" si="5" ref="M5:M40">(L5/$L$5)</f>
        <v>1</v>
      </c>
      <c r="N5" s="105">
        <f>SUM(N6:N40)</f>
        <v>27736.968000000004</v>
      </c>
      <c r="O5" s="104">
        <f>SUM(O6:O40)</f>
        <v>14969.559000000001</v>
      </c>
      <c r="P5" s="104">
        <f aca="true" t="shared" si="6" ref="P5:P40">O5+N5</f>
        <v>42706.527</v>
      </c>
      <c r="Q5" s="103">
        <f aca="true" t="shared" si="7" ref="Q5:Q37">(L5/P5-1)</f>
        <v>-0.14882783608229233</v>
      </c>
    </row>
    <row r="6" spans="1:17" ht="18.75" customHeight="1">
      <c r="A6" s="100" t="s">
        <v>60</v>
      </c>
      <c r="B6" s="98">
        <v>5234.349</v>
      </c>
      <c r="C6" s="97">
        <v>3220.075</v>
      </c>
      <c r="D6" s="97">
        <f t="shared" si="0"/>
        <v>8454.423999999999</v>
      </c>
      <c r="E6" s="99">
        <f t="shared" si="1"/>
        <v>0.23257999515661448</v>
      </c>
      <c r="F6" s="98">
        <v>7994.031</v>
      </c>
      <c r="G6" s="97">
        <v>4434.812</v>
      </c>
      <c r="H6" s="97">
        <f t="shared" si="2"/>
        <v>12428.843</v>
      </c>
      <c r="I6" s="114">
        <f t="shared" si="3"/>
        <v>-0.3197738518380191</v>
      </c>
      <c r="J6" s="98">
        <v>5234.349</v>
      </c>
      <c r="K6" s="97">
        <v>3220.075</v>
      </c>
      <c r="L6" s="97">
        <f t="shared" si="4"/>
        <v>8454.423999999999</v>
      </c>
      <c r="M6" s="99">
        <f t="shared" si="5"/>
        <v>0.23257999515661448</v>
      </c>
      <c r="N6" s="98">
        <v>7994.031</v>
      </c>
      <c r="O6" s="97">
        <v>4434.812</v>
      </c>
      <c r="P6" s="97">
        <f t="shared" si="6"/>
        <v>12428.843</v>
      </c>
      <c r="Q6" s="96">
        <f t="shared" si="7"/>
        <v>-0.3197738518380191</v>
      </c>
    </row>
    <row r="7" spans="1:17" ht="18.75" customHeight="1">
      <c r="A7" s="100" t="s">
        <v>100</v>
      </c>
      <c r="B7" s="98">
        <v>5230.407</v>
      </c>
      <c r="C7" s="97">
        <v>1012.879</v>
      </c>
      <c r="D7" s="97">
        <f t="shared" si="0"/>
        <v>6243.286</v>
      </c>
      <c r="E7" s="99">
        <f t="shared" si="1"/>
        <v>0.1717519049956992</v>
      </c>
      <c r="F7" s="98">
        <v>5073.744</v>
      </c>
      <c r="G7" s="97">
        <v>1510.755</v>
      </c>
      <c r="H7" s="97">
        <f t="shared" si="2"/>
        <v>6584.499</v>
      </c>
      <c r="I7" s="114">
        <f t="shared" si="3"/>
        <v>-0.051820647250458984</v>
      </c>
      <c r="J7" s="98">
        <v>5230.407</v>
      </c>
      <c r="K7" s="97">
        <v>1012.879</v>
      </c>
      <c r="L7" s="97">
        <f t="shared" si="4"/>
        <v>6243.286</v>
      </c>
      <c r="M7" s="99">
        <f t="shared" si="5"/>
        <v>0.1717519049956992</v>
      </c>
      <c r="N7" s="98">
        <v>5073.744</v>
      </c>
      <c r="O7" s="97">
        <v>1510.755</v>
      </c>
      <c r="P7" s="97">
        <f t="shared" si="6"/>
        <v>6584.499</v>
      </c>
      <c r="Q7" s="96">
        <f t="shared" si="7"/>
        <v>-0.051820647250458984</v>
      </c>
    </row>
    <row r="8" spans="1:17" ht="18.75" customHeight="1">
      <c r="A8" s="100" t="s">
        <v>99</v>
      </c>
      <c r="B8" s="98">
        <v>4235.206</v>
      </c>
      <c r="C8" s="97">
        <v>1537.2179999999998</v>
      </c>
      <c r="D8" s="97">
        <f t="shared" si="0"/>
        <v>5772.424</v>
      </c>
      <c r="E8" s="99">
        <f t="shared" si="1"/>
        <v>0.15879855871457657</v>
      </c>
      <c r="F8" s="98">
        <v>4040.459</v>
      </c>
      <c r="G8" s="97">
        <v>1541.001</v>
      </c>
      <c r="H8" s="97">
        <f t="shared" si="2"/>
        <v>5581.46</v>
      </c>
      <c r="I8" s="114">
        <f t="shared" si="3"/>
        <v>0.03421398702131695</v>
      </c>
      <c r="J8" s="98">
        <v>4235.206</v>
      </c>
      <c r="K8" s="97">
        <v>1537.2179999999998</v>
      </c>
      <c r="L8" s="97">
        <f t="shared" si="4"/>
        <v>5772.424</v>
      </c>
      <c r="M8" s="99">
        <f t="shared" si="5"/>
        <v>0.15879855871457657</v>
      </c>
      <c r="N8" s="98">
        <v>4040.459</v>
      </c>
      <c r="O8" s="97">
        <v>1541.001</v>
      </c>
      <c r="P8" s="97">
        <f t="shared" si="6"/>
        <v>5581.46</v>
      </c>
      <c r="Q8" s="96">
        <f t="shared" si="7"/>
        <v>0.03421398702131695</v>
      </c>
    </row>
    <row r="9" spans="1:17" ht="18.75" customHeight="1">
      <c r="A9" s="100" t="s">
        <v>62</v>
      </c>
      <c r="B9" s="98">
        <v>2203.0139999999997</v>
      </c>
      <c r="C9" s="97">
        <v>1381.326</v>
      </c>
      <c r="D9" s="97">
        <f t="shared" si="0"/>
        <v>3584.3399999999997</v>
      </c>
      <c r="E9" s="99">
        <f t="shared" si="1"/>
        <v>0.09860468079666451</v>
      </c>
      <c r="F9" s="98">
        <v>3444.753</v>
      </c>
      <c r="G9" s="97">
        <v>2089.425</v>
      </c>
      <c r="H9" s="97">
        <f t="shared" si="2"/>
        <v>5534.178</v>
      </c>
      <c r="I9" s="114">
        <f t="shared" si="3"/>
        <v>-0.3523265785813178</v>
      </c>
      <c r="J9" s="98">
        <v>2203.0139999999997</v>
      </c>
      <c r="K9" s="97">
        <v>1381.326</v>
      </c>
      <c r="L9" s="97">
        <f t="shared" si="4"/>
        <v>3584.3399999999997</v>
      </c>
      <c r="M9" s="99">
        <f t="shared" si="5"/>
        <v>0.09860468079666451</v>
      </c>
      <c r="N9" s="98">
        <v>3444.753</v>
      </c>
      <c r="O9" s="97">
        <v>2089.425</v>
      </c>
      <c r="P9" s="97">
        <f t="shared" si="6"/>
        <v>5534.178</v>
      </c>
      <c r="Q9" s="96">
        <f t="shared" si="7"/>
        <v>-0.3523265785813178</v>
      </c>
    </row>
    <row r="10" spans="1:17" ht="18.75" customHeight="1">
      <c r="A10" s="100" t="s">
        <v>41</v>
      </c>
      <c r="B10" s="98">
        <v>1615.95</v>
      </c>
      <c r="C10" s="97">
        <v>1353.2089999999998</v>
      </c>
      <c r="D10" s="97">
        <f t="shared" si="0"/>
        <v>2969.1589999999997</v>
      </c>
      <c r="E10" s="99">
        <f t="shared" si="1"/>
        <v>0.08168113946487877</v>
      </c>
      <c r="F10" s="98">
        <v>1523.582</v>
      </c>
      <c r="G10" s="97">
        <v>1343.622</v>
      </c>
      <c r="H10" s="97">
        <f t="shared" si="2"/>
        <v>2867.204</v>
      </c>
      <c r="I10" s="114">
        <f t="shared" si="3"/>
        <v>0.03555903242322467</v>
      </c>
      <c r="J10" s="98">
        <v>1615.95</v>
      </c>
      <c r="K10" s="97">
        <v>1353.2089999999998</v>
      </c>
      <c r="L10" s="97">
        <f t="shared" si="4"/>
        <v>2969.1589999999997</v>
      </c>
      <c r="M10" s="99">
        <f t="shared" si="5"/>
        <v>0.08168113946487877</v>
      </c>
      <c r="N10" s="98">
        <v>1523.582</v>
      </c>
      <c r="O10" s="97">
        <v>1343.622</v>
      </c>
      <c r="P10" s="97">
        <f t="shared" si="6"/>
        <v>2867.204</v>
      </c>
      <c r="Q10" s="96">
        <f t="shared" si="7"/>
        <v>0.03555903242322467</v>
      </c>
    </row>
    <row r="11" spans="1:17" ht="18.75" customHeight="1">
      <c r="A11" s="100" t="s">
        <v>98</v>
      </c>
      <c r="B11" s="98">
        <v>1697.92</v>
      </c>
      <c r="C11" s="97">
        <v>606.725</v>
      </c>
      <c r="D11" s="97">
        <f t="shared" si="0"/>
        <v>2304.645</v>
      </c>
      <c r="E11" s="99">
        <f t="shared" si="1"/>
        <v>0.06340045435829997</v>
      </c>
      <c r="F11" s="98">
        <v>981.266</v>
      </c>
      <c r="G11" s="97">
        <v>702.265</v>
      </c>
      <c r="H11" s="97">
        <f t="shared" si="2"/>
        <v>1683.531</v>
      </c>
      <c r="I11" s="114">
        <f t="shared" si="3"/>
        <v>0.36893529136083636</v>
      </c>
      <c r="J11" s="98">
        <v>1697.92</v>
      </c>
      <c r="K11" s="97">
        <v>606.725</v>
      </c>
      <c r="L11" s="97">
        <f t="shared" si="4"/>
        <v>2304.645</v>
      </c>
      <c r="M11" s="99">
        <f t="shared" si="5"/>
        <v>0.06340045435829997</v>
      </c>
      <c r="N11" s="98">
        <v>981.266</v>
      </c>
      <c r="O11" s="97">
        <v>702.265</v>
      </c>
      <c r="P11" s="97">
        <f t="shared" si="6"/>
        <v>1683.531</v>
      </c>
      <c r="Q11" s="96">
        <f t="shared" si="7"/>
        <v>0.36893529136083636</v>
      </c>
    </row>
    <row r="12" spans="1:17" ht="18.75" customHeight="1">
      <c r="A12" s="100" t="s">
        <v>97</v>
      </c>
      <c r="B12" s="98">
        <v>719.027</v>
      </c>
      <c r="C12" s="97">
        <v>348.313</v>
      </c>
      <c r="D12" s="97">
        <f t="shared" si="0"/>
        <v>1067.3400000000001</v>
      </c>
      <c r="E12" s="99">
        <f t="shared" si="1"/>
        <v>0.029362370757660246</v>
      </c>
      <c r="F12" s="98">
        <v>742.186</v>
      </c>
      <c r="G12" s="97">
        <v>428.013</v>
      </c>
      <c r="H12" s="97">
        <f t="shared" si="2"/>
        <v>1170.199</v>
      </c>
      <c r="I12" s="114">
        <f t="shared" si="3"/>
        <v>-0.08789872491772754</v>
      </c>
      <c r="J12" s="98">
        <v>719.027</v>
      </c>
      <c r="K12" s="97">
        <v>348.313</v>
      </c>
      <c r="L12" s="97">
        <f t="shared" si="4"/>
        <v>1067.3400000000001</v>
      </c>
      <c r="M12" s="99">
        <f t="shared" si="5"/>
        <v>0.029362370757660246</v>
      </c>
      <c r="N12" s="98">
        <v>742.186</v>
      </c>
      <c r="O12" s="97">
        <v>428.013</v>
      </c>
      <c r="P12" s="97">
        <f t="shared" si="6"/>
        <v>1170.199</v>
      </c>
      <c r="Q12" s="96">
        <f t="shared" si="7"/>
        <v>-0.08789872491772754</v>
      </c>
    </row>
    <row r="13" spans="1:17" ht="18.75" customHeight="1">
      <c r="A13" s="100" t="s">
        <v>96</v>
      </c>
      <c r="B13" s="98">
        <v>616.1580000000001</v>
      </c>
      <c r="C13" s="97">
        <v>406.908</v>
      </c>
      <c r="D13" s="97">
        <f t="shared" si="0"/>
        <v>1023.0660000000001</v>
      </c>
      <c r="E13" s="99">
        <f t="shared" si="1"/>
        <v>0.02814439934936987</v>
      </c>
      <c r="F13" s="98">
        <v>702.748</v>
      </c>
      <c r="G13" s="97">
        <v>361.19100000000003</v>
      </c>
      <c r="H13" s="97">
        <f t="shared" si="2"/>
        <v>1063.939</v>
      </c>
      <c r="I13" s="114">
        <f t="shared" si="3"/>
        <v>-0.038416676144026995</v>
      </c>
      <c r="J13" s="98">
        <v>616.1580000000001</v>
      </c>
      <c r="K13" s="97">
        <v>406.908</v>
      </c>
      <c r="L13" s="97">
        <f t="shared" si="4"/>
        <v>1023.0660000000001</v>
      </c>
      <c r="M13" s="99">
        <f t="shared" si="5"/>
        <v>0.02814439934936987</v>
      </c>
      <c r="N13" s="98">
        <v>702.748</v>
      </c>
      <c r="O13" s="97">
        <v>361.19100000000003</v>
      </c>
      <c r="P13" s="97">
        <f t="shared" si="6"/>
        <v>1063.939</v>
      </c>
      <c r="Q13" s="96">
        <f t="shared" si="7"/>
        <v>-0.038416676144026995</v>
      </c>
    </row>
    <row r="14" spans="1:17" ht="18.75" customHeight="1">
      <c r="A14" s="100" t="s">
        <v>95</v>
      </c>
      <c r="B14" s="98">
        <v>740.238</v>
      </c>
      <c r="C14" s="97">
        <v>197.452</v>
      </c>
      <c r="D14" s="97">
        <f t="shared" si="0"/>
        <v>937.69</v>
      </c>
      <c r="E14" s="99">
        <f t="shared" si="1"/>
        <v>0.025795717799155314</v>
      </c>
      <c r="F14" s="98">
        <v>271.541</v>
      </c>
      <c r="G14" s="97">
        <v>468</v>
      </c>
      <c r="H14" s="97">
        <f t="shared" si="2"/>
        <v>739.5409999999999</v>
      </c>
      <c r="I14" s="114">
        <f t="shared" si="3"/>
        <v>0.26793511110269774</v>
      </c>
      <c r="J14" s="98">
        <v>740.238</v>
      </c>
      <c r="K14" s="97">
        <v>197.452</v>
      </c>
      <c r="L14" s="97">
        <f t="shared" si="4"/>
        <v>937.69</v>
      </c>
      <c r="M14" s="99">
        <f t="shared" si="5"/>
        <v>0.025795717799155314</v>
      </c>
      <c r="N14" s="98">
        <v>271.541</v>
      </c>
      <c r="O14" s="97">
        <v>468</v>
      </c>
      <c r="P14" s="97">
        <f t="shared" si="6"/>
        <v>739.5409999999999</v>
      </c>
      <c r="Q14" s="96">
        <f t="shared" si="7"/>
        <v>0.26793511110269774</v>
      </c>
    </row>
    <row r="15" spans="1:17" ht="18.75" customHeight="1">
      <c r="A15" s="100" t="s">
        <v>94</v>
      </c>
      <c r="B15" s="98">
        <v>441.948</v>
      </c>
      <c r="C15" s="97">
        <v>209.121</v>
      </c>
      <c r="D15" s="97">
        <f t="shared" si="0"/>
        <v>651.069</v>
      </c>
      <c r="E15" s="99">
        <f t="shared" si="1"/>
        <v>0.017910815079374046</v>
      </c>
      <c r="F15" s="98">
        <v>594.961</v>
      </c>
      <c r="G15" s="97">
        <v>543.834</v>
      </c>
      <c r="H15" s="97">
        <f t="shared" si="2"/>
        <v>1138.795</v>
      </c>
      <c r="I15" s="114">
        <f t="shared" si="3"/>
        <v>-0.4282825267058602</v>
      </c>
      <c r="J15" s="98">
        <v>441.948</v>
      </c>
      <c r="K15" s="97">
        <v>209.121</v>
      </c>
      <c r="L15" s="97">
        <f t="shared" si="4"/>
        <v>651.069</v>
      </c>
      <c r="M15" s="99">
        <f t="shared" si="5"/>
        <v>0.017910815079374046</v>
      </c>
      <c r="N15" s="98">
        <v>594.961</v>
      </c>
      <c r="O15" s="97">
        <v>543.834</v>
      </c>
      <c r="P15" s="97">
        <f t="shared" si="6"/>
        <v>1138.795</v>
      </c>
      <c r="Q15" s="96">
        <f t="shared" si="7"/>
        <v>-0.4282825267058602</v>
      </c>
    </row>
    <row r="16" spans="1:17" ht="18.75" customHeight="1">
      <c r="A16" s="100" t="s">
        <v>93</v>
      </c>
      <c r="B16" s="98">
        <v>429.756</v>
      </c>
      <c r="C16" s="97">
        <v>204.03699999999998</v>
      </c>
      <c r="D16" s="97">
        <f t="shared" si="0"/>
        <v>633.7929999999999</v>
      </c>
      <c r="E16" s="99">
        <f t="shared" si="1"/>
        <v>0.017435554790047925</v>
      </c>
      <c r="F16" s="98">
        <v>231.81</v>
      </c>
      <c r="G16" s="97">
        <v>253.999</v>
      </c>
      <c r="H16" s="97">
        <f t="shared" si="2"/>
        <v>485.80899999999997</v>
      </c>
      <c r="I16" s="114">
        <f t="shared" si="3"/>
        <v>0.30461354153587106</v>
      </c>
      <c r="J16" s="98">
        <v>429.756</v>
      </c>
      <c r="K16" s="97">
        <v>204.03699999999998</v>
      </c>
      <c r="L16" s="97">
        <f t="shared" si="4"/>
        <v>633.7929999999999</v>
      </c>
      <c r="M16" s="99">
        <f t="shared" si="5"/>
        <v>0.017435554790047925</v>
      </c>
      <c r="N16" s="98">
        <v>231.81</v>
      </c>
      <c r="O16" s="97">
        <v>253.999</v>
      </c>
      <c r="P16" s="97">
        <f t="shared" si="6"/>
        <v>485.80899999999997</v>
      </c>
      <c r="Q16" s="96">
        <f t="shared" si="7"/>
        <v>0.30461354153587106</v>
      </c>
    </row>
    <row r="17" spans="1:17" ht="18.75" customHeight="1">
      <c r="A17" s="100" t="s">
        <v>63</v>
      </c>
      <c r="B17" s="98">
        <v>202.2</v>
      </c>
      <c r="C17" s="97">
        <v>132.694</v>
      </c>
      <c r="D17" s="97">
        <f t="shared" si="0"/>
        <v>334.894</v>
      </c>
      <c r="E17" s="99">
        <f t="shared" si="1"/>
        <v>0.009212886046166985</v>
      </c>
      <c r="F17" s="98">
        <v>241.83100000000002</v>
      </c>
      <c r="G17" s="97">
        <v>159.90099999999998</v>
      </c>
      <c r="H17" s="97">
        <f t="shared" si="2"/>
        <v>401.73199999999997</v>
      </c>
      <c r="I17" s="114">
        <f t="shared" si="3"/>
        <v>-0.1663745979907002</v>
      </c>
      <c r="J17" s="98">
        <v>202.2</v>
      </c>
      <c r="K17" s="97">
        <v>132.694</v>
      </c>
      <c r="L17" s="97">
        <f t="shared" si="4"/>
        <v>334.894</v>
      </c>
      <c r="M17" s="99">
        <f t="shared" si="5"/>
        <v>0.009212886046166985</v>
      </c>
      <c r="N17" s="98">
        <v>241.83100000000002</v>
      </c>
      <c r="O17" s="97">
        <v>159.90099999999998</v>
      </c>
      <c r="P17" s="97">
        <f t="shared" si="6"/>
        <v>401.73199999999997</v>
      </c>
      <c r="Q17" s="96">
        <f t="shared" si="7"/>
        <v>-0.1663745979907002</v>
      </c>
    </row>
    <row r="18" spans="1:17" ht="18.75" customHeight="1">
      <c r="A18" s="100" t="s">
        <v>83</v>
      </c>
      <c r="B18" s="98">
        <v>141.652</v>
      </c>
      <c r="C18" s="97">
        <v>183.381</v>
      </c>
      <c r="D18" s="97">
        <f t="shared" si="0"/>
        <v>325.033</v>
      </c>
      <c r="E18" s="99">
        <f t="shared" si="1"/>
        <v>0.0089416113464075</v>
      </c>
      <c r="F18" s="98">
        <v>211.345</v>
      </c>
      <c r="G18" s="97">
        <v>259.343</v>
      </c>
      <c r="H18" s="97">
        <f t="shared" si="2"/>
        <v>470.688</v>
      </c>
      <c r="I18" s="114">
        <f t="shared" si="3"/>
        <v>-0.3094512713304779</v>
      </c>
      <c r="J18" s="98">
        <v>141.652</v>
      </c>
      <c r="K18" s="97">
        <v>183.381</v>
      </c>
      <c r="L18" s="97">
        <f t="shared" si="4"/>
        <v>325.033</v>
      </c>
      <c r="M18" s="99">
        <f t="shared" si="5"/>
        <v>0.0089416113464075</v>
      </c>
      <c r="N18" s="98">
        <v>211.345</v>
      </c>
      <c r="O18" s="97">
        <v>259.343</v>
      </c>
      <c r="P18" s="97">
        <f t="shared" si="6"/>
        <v>470.688</v>
      </c>
      <c r="Q18" s="96">
        <f t="shared" si="7"/>
        <v>-0.3094512713304779</v>
      </c>
    </row>
    <row r="19" spans="1:17" ht="18.75" customHeight="1">
      <c r="A19" s="100" t="s">
        <v>92</v>
      </c>
      <c r="B19" s="98">
        <v>185.329</v>
      </c>
      <c r="C19" s="97">
        <v>122.211</v>
      </c>
      <c r="D19" s="97">
        <f t="shared" si="0"/>
        <v>307.54</v>
      </c>
      <c r="E19" s="99">
        <f t="shared" si="1"/>
        <v>0.00846038141811497</v>
      </c>
      <c r="F19" s="98">
        <v>234.77</v>
      </c>
      <c r="G19" s="97">
        <v>96.315</v>
      </c>
      <c r="H19" s="97">
        <f t="shared" si="2"/>
        <v>331.08500000000004</v>
      </c>
      <c r="I19" s="114">
        <f t="shared" si="3"/>
        <v>-0.07111466843861847</v>
      </c>
      <c r="J19" s="98">
        <v>185.329</v>
      </c>
      <c r="K19" s="97">
        <v>122.211</v>
      </c>
      <c r="L19" s="97">
        <f t="shared" si="4"/>
        <v>307.54</v>
      </c>
      <c r="M19" s="99">
        <f t="shared" si="5"/>
        <v>0.00846038141811497</v>
      </c>
      <c r="N19" s="98">
        <v>234.77</v>
      </c>
      <c r="O19" s="97">
        <v>96.315</v>
      </c>
      <c r="P19" s="97">
        <f t="shared" si="6"/>
        <v>331.08500000000004</v>
      </c>
      <c r="Q19" s="96">
        <f t="shared" si="7"/>
        <v>-0.07111466843861847</v>
      </c>
    </row>
    <row r="20" spans="1:17" ht="18.75" customHeight="1">
      <c r="A20" s="100" t="s">
        <v>91</v>
      </c>
      <c r="B20" s="98">
        <v>258.606</v>
      </c>
      <c r="C20" s="97">
        <v>42.561</v>
      </c>
      <c r="D20" s="97">
        <f t="shared" si="0"/>
        <v>301.167</v>
      </c>
      <c r="E20" s="99">
        <f t="shared" si="1"/>
        <v>0.008285061099529917</v>
      </c>
      <c r="F20" s="98">
        <v>289.133</v>
      </c>
      <c r="G20" s="97">
        <v>41.648</v>
      </c>
      <c r="H20" s="97">
        <f t="shared" si="2"/>
        <v>330.781</v>
      </c>
      <c r="I20" s="114">
        <f t="shared" si="3"/>
        <v>-0.08952751216061394</v>
      </c>
      <c r="J20" s="98">
        <v>258.606</v>
      </c>
      <c r="K20" s="97">
        <v>42.561</v>
      </c>
      <c r="L20" s="97">
        <f t="shared" si="4"/>
        <v>301.167</v>
      </c>
      <c r="M20" s="99">
        <f t="shared" si="5"/>
        <v>0.008285061099529917</v>
      </c>
      <c r="N20" s="98">
        <v>289.133</v>
      </c>
      <c r="O20" s="97">
        <v>41.648</v>
      </c>
      <c r="P20" s="97">
        <f t="shared" si="6"/>
        <v>330.781</v>
      </c>
      <c r="Q20" s="96">
        <f t="shared" si="7"/>
        <v>-0.08952751216061394</v>
      </c>
    </row>
    <row r="21" spans="1:17" ht="18.75" customHeight="1">
      <c r="A21" s="100" t="s">
        <v>85</v>
      </c>
      <c r="B21" s="98">
        <v>184.10800000000003</v>
      </c>
      <c r="C21" s="97">
        <v>71.12899999999999</v>
      </c>
      <c r="D21" s="97">
        <f t="shared" si="0"/>
        <v>255.23700000000002</v>
      </c>
      <c r="E21" s="99">
        <f t="shared" si="1"/>
        <v>0.007021533368067277</v>
      </c>
      <c r="F21" s="98">
        <v>302.37499999999983</v>
      </c>
      <c r="G21" s="97">
        <v>72.002</v>
      </c>
      <c r="H21" s="97">
        <f t="shared" si="2"/>
        <v>374.37699999999984</v>
      </c>
      <c r="I21" s="114">
        <f t="shared" si="3"/>
        <v>-0.3182353616808722</v>
      </c>
      <c r="J21" s="98">
        <v>184.10800000000003</v>
      </c>
      <c r="K21" s="97">
        <v>71.12899999999999</v>
      </c>
      <c r="L21" s="97">
        <f t="shared" si="4"/>
        <v>255.23700000000002</v>
      </c>
      <c r="M21" s="99">
        <f t="shared" si="5"/>
        <v>0.007021533368067277</v>
      </c>
      <c r="N21" s="98">
        <v>302.37499999999983</v>
      </c>
      <c r="O21" s="97">
        <v>72.002</v>
      </c>
      <c r="P21" s="97">
        <f t="shared" si="6"/>
        <v>374.37699999999984</v>
      </c>
      <c r="Q21" s="96">
        <f t="shared" si="7"/>
        <v>-0.3182353616808722</v>
      </c>
    </row>
    <row r="22" spans="1:17" ht="18.75" customHeight="1">
      <c r="A22" s="100" t="s">
        <v>40</v>
      </c>
      <c r="B22" s="98">
        <v>142.083</v>
      </c>
      <c r="C22" s="97">
        <v>36.867999999999995</v>
      </c>
      <c r="D22" s="97">
        <f t="shared" si="0"/>
        <v>178.951</v>
      </c>
      <c r="E22" s="99">
        <f t="shared" si="1"/>
        <v>0.004922916417874396</v>
      </c>
      <c r="F22" s="98">
        <v>73.769</v>
      </c>
      <c r="G22" s="97">
        <v>23.078000000000003</v>
      </c>
      <c r="H22" s="97">
        <f t="shared" si="2"/>
        <v>96.84700000000001</v>
      </c>
      <c r="I22" s="114">
        <f t="shared" si="3"/>
        <v>0.8477701942238787</v>
      </c>
      <c r="J22" s="98">
        <v>142.083</v>
      </c>
      <c r="K22" s="97">
        <v>36.867999999999995</v>
      </c>
      <c r="L22" s="97">
        <f t="shared" si="4"/>
        <v>178.951</v>
      </c>
      <c r="M22" s="99">
        <f t="shared" si="5"/>
        <v>0.004922916417874396</v>
      </c>
      <c r="N22" s="98">
        <v>73.769</v>
      </c>
      <c r="O22" s="97">
        <v>23.078000000000003</v>
      </c>
      <c r="P22" s="97">
        <f t="shared" si="6"/>
        <v>96.84700000000001</v>
      </c>
      <c r="Q22" s="96">
        <f t="shared" si="7"/>
        <v>0.8477701942238787</v>
      </c>
    </row>
    <row r="23" spans="1:17" ht="18.75" customHeight="1">
      <c r="A23" s="100" t="s">
        <v>80</v>
      </c>
      <c r="B23" s="98">
        <v>6.375</v>
      </c>
      <c r="C23" s="97">
        <v>163.815</v>
      </c>
      <c r="D23" s="97">
        <f t="shared" si="0"/>
        <v>170.19</v>
      </c>
      <c r="E23" s="99">
        <f t="shared" si="1"/>
        <v>0.004681902560801803</v>
      </c>
      <c r="F23" s="98">
        <v>43.511</v>
      </c>
      <c r="G23" s="97">
        <v>208.025</v>
      </c>
      <c r="H23" s="97">
        <f t="shared" si="2"/>
        <v>251.536</v>
      </c>
      <c r="I23" s="114">
        <f t="shared" si="3"/>
        <v>-0.32339704853380824</v>
      </c>
      <c r="J23" s="98">
        <v>6.375</v>
      </c>
      <c r="K23" s="97">
        <v>163.815</v>
      </c>
      <c r="L23" s="97">
        <f t="shared" si="4"/>
        <v>170.19</v>
      </c>
      <c r="M23" s="99">
        <f t="shared" si="5"/>
        <v>0.004681902560801803</v>
      </c>
      <c r="N23" s="98">
        <v>43.511</v>
      </c>
      <c r="O23" s="97">
        <v>208.025</v>
      </c>
      <c r="P23" s="97">
        <f t="shared" si="6"/>
        <v>251.536</v>
      </c>
      <c r="Q23" s="96">
        <f t="shared" si="7"/>
        <v>-0.32339704853380824</v>
      </c>
    </row>
    <row r="24" spans="1:17" ht="18.75" customHeight="1">
      <c r="A24" s="100" t="s">
        <v>84</v>
      </c>
      <c r="B24" s="98">
        <v>117.00600000000001</v>
      </c>
      <c r="C24" s="97">
        <v>39.95800000000001</v>
      </c>
      <c r="D24" s="97">
        <f t="shared" si="0"/>
        <v>156.96400000000003</v>
      </c>
      <c r="E24" s="99">
        <f t="shared" si="1"/>
        <v>0.0043180571922774216</v>
      </c>
      <c r="F24" s="98">
        <v>140.493</v>
      </c>
      <c r="G24" s="97">
        <v>23.148</v>
      </c>
      <c r="H24" s="97">
        <f t="shared" si="2"/>
        <v>163.641</v>
      </c>
      <c r="I24" s="114">
        <f t="shared" si="3"/>
        <v>-0.040802732811458964</v>
      </c>
      <c r="J24" s="98">
        <v>117.00600000000001</v>
      </c>
      <c r="K24" s="97">
        <v>39.95800000000001</v>
      </c>
      <c r="L24" s="97">
        <f t="shared" si="4"/>
        <v>156.96400000000003</v>
      </c>
      <c r="M24" s="99">
        <f t="shared" si="5"/>
        <v>0.0043180571922774216</v>
      </c>
      <c r="N24" s="98">
        <v>140.493</v>
      </c>
      <c r="O24" s="97">
        <v>23.148</v>
      </c>
      <c r="P24" s="97">
        <f t="shared" si="6"/>
        <v>163.641</v>
      </c>
      <c r="Q24" s="96">
        <f t="shared" si="7"/>
        <v>-0.040802732811458964</v>
      </c>
    </row>
    <row r="25" spans="1:17" ht="18.75" customHeight="1">
      <c r="A25" s="100" t="s">
        <v>75</v>
      </c>
      <c r="B25" s="98">
        <v>71.614</v>
      </c>
      <c r="C25" s="97">
        <v>75.572</v>
      </c>
      <c r="D25" s="97">
        <f t="shared" si="0"/>
        <v>147.186</v>
      </c>
      <c r="E25" s="99">
        <f t="shared" si="1"/>
        <v>0.004049065810647947</v>
      </c>
      <c r="F25" s="98">
        <v>84.81700000000001</v>
      </c>
      <c r="G25" s="97">
        <v>109.744</v>
      </c>
      <c r="H25" s="97">
        <f t="shared" si="2"/>
        <v>194.561</v>
      </c>
      <c r="I25" s="114">
        <f t="shared" si="3"/>
        <v>-0.2434968981450547</v>
      </c>
      <c r="J25" s="98">
        <v>71.614</v>
      </c>
      <c r="K25" s="97">
        <v>75.572</v>
      </c>
      <c r="L25" s="97">
        <f t="shared" si="4"/>
        <v>147.186</v>
      </c>
      <c r="M25" s="99">
        <f t="shared" si="5"/>
        <v>0.004049065810647947</v>
      </c>
      <c r="N25" s="98">
        <v>84.81700000000001</v>
      </c>
      <c r="O25" s="97">
        <v>109.744</v>
      </c>
      <c r="P25" s="97">
        <f t="shared" si="6"/>
        <v>194.561</v>
      </c>
      <c r="Q25" s="96">
        <f t="shared" si="7"/>
        <v>-0.2434968981450547</v>
      </c>
    </row>
    <row r="26" spans="1:17" ht="18.75" customHeight="1">
      <c r="A26" s="100" t="s">
        <v>69</v>
      </c>
      <c r="B26" s="98">
        <v>102.768</v>
      </c>
      <c r="C26" s="97">
        <v>0.08800000000000001</v>
      </c>
      <c r="D26" s="97">
        <f t="shared" si="0"/>
        <v>102.856</v>
      </c>
      <c r="E26" s="99">
        <f t="shared" si="1"/>
        <v>0.002829553850366239</v>
      </c>
      <c r="F26" s="98">
        <v>190.882</v>
      </c>
      <c r="G26" s="97">
        <v>0.061</v>
      </c>
      <c r="H26" s="97">
        <f t="shared" si="2"/>
        <v>190.943</v>
      </c>
      <c r="I26" s="114">
        <f t="shared" si="3"/>
        <v>-0.46132615492581563</v>
      </c>
      <c r="J26" s="98">
        <v>102.768</v>
      </c>
      <c r="K26" s="97">
        <v>0.08800000000000001</v>
      </c>
      <c r="L26" s="97">
        <f t="shared" si="4"/>
        <v>102.856</v>
      </c>
      <c r="M26" s="99">
        <f t="shared" si="5"/>
        <v>0.002829553850366239</v>
      </c>
      <c r="N26" s="98">
        <v>190.882</v>
      </c>
      <c r="O26" s="97">
        <v>0.061</v>
      </c>
      <c r="P26" s="97">
        <f t="shared" si="6"/>
        <v>190.943</v>
      </c>
      <c r="Q26" s="96">
        <f t="shared" si="7"/>
        <v>-0.46132615492581563</v>
      </c>
    </row>
    <row r="27" spans="1:17" ht="18.75" customHeight="1">
      <c r="A27" s="100" t="s">
        <v>76</v>
      </c>
      <c r="B27" s="98">
        <v>57.879</v>
      </c>
      <c r="C27" s="97">
        <v>12.303</v>
      </c>
      <c r="D27" s="97">
        <f t="shared" si="0"/>
        <v>70.182</v>
      </c>
      <c r="E27" s="99">
        <f t="shared" si="1"/>
        <v>0.0019306967831376235</v>
      </c>
      <c r="F27" s="98">
        <v>38.619</v>
      </c>
      <c r="G27" s="97">
        <v>71.8</v>
      </c>
      <c r="H27" s="97">
        <f t="shared" si="2"/>
        <v>110.419</v>
      </c>
      <c r="I27" s="114">
        <f t="shared" si="3"/>
        <v>-0.364402865448881</v>
      </c>
      <c r="J27" s="98">
        <v>57.879</v>
      </c>
      <c r="K27" s="97">
        <v>12.303</v>
      </c>
      <c r="L27" s="97">
        <f t="shared" si="4"/>
        <v>70.182</v>
      </c>
      <c r="M27" s="99">
        <f t="shared" si="5"/>
        <v>0.0019306967831376235</v>
      </c>
      <c r="N27" s="98">
        <v>38.619</v>
      </c>
      <c r="O27" s="97">
        <v>71.8</v>
      </c>
      <c r="P27" s="97">
        <f t="shared" si="6"/>
        <v>110.419</v>
      </c>
      <c r="Q27" s="96">
        <f t="shared" si="7"/>
        <v>-0.364402865448881</v>
      </c>
    </row>
    <row r="28" spans="1:17" ht="18.75" customHeight="1">
      <c r="A28" s="100" t="s">
        <v>72</v>
      </c>
      <c r="B28" s="98">
        <v>39.241</v>
      </c>
      <c r="C28" s="97">
        <v>17.463</v>
      </c>
      <c r="D28" s="97">
        <f t="shared" si="0"/>
        <v>56.704</v>
      </c>
      <c r="E28" s="99">
        <f t="shared" si="1"/>
        <v>0.0015599189306522443</v>
      </c>
      <c r="F28" s="98">
        <v>21.366</v>
      </c>
      <c r="G28" s="97">
        <v>18.378</v>
      </c>
      <c r="H28" s="97">
        <f t="shared" si="2"/>
        <v>39.744</v>
      </c>
      <c r="I28" s="114">
        <f t="shared" si="3"/>
        <v>0.42673107890499207</v>
      </c>
      <c r="J28" s="98">
        <v>39.241</v>
      </c>
      <c r="K28" s="97">
        <v>17.463</v>
      </c>
      <c r="L28" s="97">
        <f t="shared" si="4"/>
        <v>56.704</v>
      </c>
      <c r="M28" s="99">
        <f t="shared" si="5"/>
        <v>0.0015599189306522443</v>
      </c>
      <c r="N28" s="98">
        <v>21.366</v>
      </c>
      <c r="O28" s="97">
        <v>18.378</v>
      </c>
      <c r="P28" s="97">
        <f t="shared" si="6"/>
        <v>39.744</v>
      </c>
      <c r="Q28" s="96">
        <f t="shared" si="7"/>
        <v>0.42673107890499207</v>
      </c>
    </row>
    <row r="29" spans="1:17" ht="18.75" customHeight="1">
      <c r="A29" s="100" t="s">
        <v>78</v>
      </c>
      <c r="B29" s="98">
        <v>34.068000000000005</v>
      </c>
      <c r="C29" s="97">
        <v>21.551</v>
      </c>
      <c r="D29" s="97">
        <f t="shared" si="0"/>
        <v>55.619</v>
      </c>
      <c r="E29" s="99">
        <f t="shared" si="1"/>
        <v>0.0015300707358201745</v>
      </c>
      <c r="F29" s="98">
        <v>33.814</v>
      </c>
      <c r="G29" s="97">
        <v>42.748</v>
      </c>
      <c r="H29" s="97">
        <f t="shared" si="2"/>
        <v>76.562</v>
      </c>
      <c r="I29" s="114">
        <f t="shared" si="3"/>
        <v>-0.2735430108931324</v>
      </c>
      <c r="J29" s="98">
        <v>34.068000000000005</v>
      </c>
      <c r="K29" s="97">
        <v>21.551</v>
      </c>
      <c r="L29" s="97">
        <f t="shared" si="4"/>
        <v>55.619</v>
      </c>
      <c r="M29" s="99">
        <f t="shared" si="5"/>
        <v>0.0015300707358201745</v>
      </c>
      <c r="N29" s="98">
        <v>33.814</v>
      </c>
      <c r="O29" s="97">
        <v>42.748</v>
      </c>
      <c r="P29" s="97">
        <f t="shared" si="6"/>
        <v>76.562</v>
      </c>
      <c r="Q29" s="96">
        <f t="shared" si="7"/>
        <v>-0.2735430108931324</v>
      </c>
    </row>
    <row r="30" spans="1:17" ht="18.75" customHeight="1">
      <c r="A30" s="100" t="s">
        <v>77</v>
      </c>
      <c r="B30" s="98">
        <v>34.08</v>
      </c>
      <c r="C30" s="97">
        <v>19.114</v>
      </c>
      <c r="D30" s="97">
        <f t="shared" si="0"/>
        <v>53.194</v>
      </c>
      <c r="E30" s="99">
        <f t="shared" si="1"/>
        <v>0.001463359332624074</v>
      </c>
      <c r="F30" s="98">
        <v>7.082</v>
      </c>
      <c r="G30" s="97">
        <v>45.668</v>
      </c>
      <c r="H30" s="97">
        <f t="shared" si="2"/>
        <v>52.75</v>
      </c>
      <c r="I30" s="114">
        <f t="shared" si="3"/>
        <v>0.008417061611374566</v>
      </c>
      <c r="J30" s="98">
        <v>34.08</v>
      </c>
      <c r="K30" s="97">
        <v>19.114</v>
      </c>
      <c r="L30" s="97">
        <f t="shared" si="4"/>
        <v>53.194</v>
      </c>
      <c r="M30" s="99">
        <f t="shared" si="5"/>
        <v>0.001463359332624074</v>
      </c>
      <c r="N30" s="98">
        <v>7.082</v>
      </c>
      <c r="O30" s="97">
        <v>45.668</v>
      </c>
      <c r="P30" s="97">
        <f t="shared" si="6"/>
        <v>52.75</v>
      </c>
      <c r="Q30" s="96">
        <f t="shared" si="7"/>
        <v>0.008417061611374566</v>
      </c>
    </row>
    <row r="31" spans="1:17" ht="18.75" customHeight="1">
      <c r="A31" s="100" t="s">
        <v>74</v>
      </c>
      <c r="B31" s="98">
        <v>40.655</v>
      </c>
      <c r="C31" s="97">
        <v>4.469</v>
      </c>
      <c r="D31" s="97">
        <f t="shared" si="0"/>
        <v>45.124</v>
      </c>
      <c r="E31" s="99">
        <f t="shared" si="1"/>
        <v>0.0012413547867302461</v>
      </c>
      <c r="F31" s="98">
        <v>46.767</v>
      </c>
      <c r="G31" s="97">
        <v>7.316</v>
      </c>
      <c r="H31" s="97">
        <f t="shared" si="2"/>
        <v>54.083000000000006</v>
      </c>
      <c r="I31" s="114">
        <f t="shared" si="3"/>
        <v>-0.1656527929293864</v>
      </c>
      <c r="J31" s="98">
        <v>40.655</v>
      </c>
      <c r="K31" s="97">
        <v>4.469</v>
      </c>
      <c r="L31" s="97">
        <f t="shared" si="4"/>
        <v>45.124</v>
      </c>
      <c r="M31" s="99">
        <f t="shared" si="5"/>
        <v>0.0012413547867302461</v>
      </c>
      <c r="N31" s="98">
        <v>46.767</v>
      </c>
      <c r="O31" s="97">
        <v>7.316</v>
      </c>
      <c r="P31" s="97">
        <f t="shared" si="6"/>
        <v>54.083000000000006</v>
      </c>
      <c r="Q31" s="96">
        <f t="shared" si="7"/>
        <v>-0.1656527929293864</v>
      </c>
    </row>
    <row r="32" spans="1:17" ht="18.75" customHeight="1">
      <c r="A32" s="100" t="s">
        <v>82</v>
      </c>
      <c r="B32" s="98">
        <v>35.351000000000006</v>
      </c>
      <c r="C32" s="97">
        <v>6.401</v>
      </c>
      <c r="D32" s="97">
        <f t="shared" si="0"/>
        <v>41.75200000000001</v>
      </c>
      <c r="E32" s="99">
        <f t="shared" si="1"/>
        <v>0.0011485915489664311</v>
      </c>
      <c r="F32" s="98">
        <v>28.185000000000002</v>
      </c>
      <c r="G32" s="97"/>
      <c r="H32" s="97">
        <f t="shared" si="2"/>
        <v>28.185000000000002</v>
      </c>
      <c r="I32" s="114">
        <f t="shared" si="3"/>
        <v>0.4813553308497429</v>
      </c>
      <c r="J32" s="98">
        <v>35.351000000000006</v>
      </c>
      <c r="K32" s="97">
        <v>6.401</v>
      </c>
      <c r="L32" s="97">
        <f t="shared" si="4"/>
        <v>41.75200000000001</v>
      </c>
      <c r="M32" s="99">
        <f t="shared" si="5"/>
        <v>0.0011485915489664311</v>
      </c>
      <c r="N32" s="98">
        <v>28.185000000000002</v>
      </c>
      <c r="O32" s="97"/>
      <c r="P32" s="97">
        <f t="shared" si="6"/>
        <v>28.185000000000002</v>
      </c>
      <c r="Q32" s="96">
        <f t="shared" si="7"/>
        <v>0.4813553308497429</v>
      </c>
    </row>
    <row r="33" spans="1:17" ht="18.75" customHeight="1">
      <c r="A33" s="100" t="s">
        <v>81</v>
      </c>
      <c r="B33" s="98">
        <v>25.217</v>
      </c>
      <c r="C33" s="97">
        <v>5.5409999999999995</v>
      </c>
      <c r="D33" s="97">
        <f t="shared" si="0"/>
        <v>30.758</v>
      </c>
      <c r="E33" s="99">
        <f t="shared" si="1"/>
        <v>0.0008461481812394491</v>
      </c>
      <c r="F33" s="98">
        <v>33.473</v>
      </c>
      <c r="G33" s="97">
        <v>2.722</v>
      </c>
      <c r="H33" s="97">
        <f t="shared" si="2"/>
        <v>36.195</v>
      </c>
      <c r="I33" s="114">
        <f t="shared" si="3"/>
        <v>-0.1502141179720956</v>
      </c>
      <c r="J33" s="98">
        <v>25.217</v>
      </c>
      <c r="K33" s="97">
        <v>5.5409999999999995</v>
      </c>
      <c r="L33" s="97">
        <f t="shared" si="4"/>
        <v>30.758</v>
      </c>
      <c r="M33" s="99">
        <f t="shared" si="5"/>
        <v>0.0008461481812394491</v>
      </c>
      <c r="N33" s="98">
        <v>33.473</v>
      </c>
      <c r="O33" s="97">
        <v>2.722</v>
      </c>
      <c r="P33" s="97">
        <f t="shared" si="6"/>
        <v>36.195</v>
      </c>
      <c r="Q33" s="96">
        <f t="shared" si="7"/>
        <v>-0.1502141179720956</v>
      </c>
    </row>
    <row r="34" spans="1:17" ht="18.75" customHeight="1">
      <c r="A34" s="100" t="s">
        <v>71</v>
      </c>
      <c r="B34" s="98">
        <v>13.853</v>
      </c>
      <c r="C34" s="97">
        <v>13.399</v>
      </c>
      <c r="D34" s="97">
        <f t="shared" si="0"/>
        <v>27.252</v>
      </c>
      <c r="E34" s="99">
        <f t="shared" si="1"/>
        <v>0.000749698622639231</v>
      </c>
      <c r="F34" s="98">
        <v>6.411</v>
      </c>
      <c r="G34" s="97">
        <v>19.313</v>
      </c>
      <c r="H34" s="97">
        <f t="shared" si="2"/>
        <v>25.723999999999997</v>
      </c>
      <c r="I34" s="114">
        <f t="shared" si="3"/>
        <v>0.059399782304462745</v>
      </c>
      <c r="J34" s="98">
        <v>13.853</v>
      </c>
      <c r="K34" s="97">
        <v>13.399</v>
      </c>
      <c r="L34" s="97">
        <f t="shared" si="4"/>
        <v>27.252</v>
      </c>
      <c r="M34" s="99">
        <f t="shared" si="5"/>
        <v>0.000749698622639231</v>
      </c>
      <c r="N34" s="98">
        <v>6.411</v>
      </c>
      <c r="O34" s="97">
        <v>19.313</v>
      </c>
      <c r="P34" s="97">
        <f t="shared" si="6"/>
        <v>25.723999999999997</v>
      </c>
      <c r="Q34" s="96">
        <f t="shared" si="7"/>
        <v>0.059399782304462745</v>
      </c>
    </row>
    <row r="35" spans="1:17" ht="18.75" customHeight="1">
      <c r="A35" s="100" t="s">
        <v>73</v>
      </c>
      <c r="B35" s="98"/>
      <c r="C35" s="97">
        <v>24.781</v>
      </c>
      <c r="D35" s="97">
        <f t="shared" si="0"/>
        <v>24.781</v>
      </c>
      <c r="E35" s="99">
        <f t="shared" si="1"/>
        <v>0.0006817217660216785</v>
      </c>
      <c r="F35" s="98"/>
      <c r="G35" s="97">
        <v>19.668</v>
      </c>
      <c r="H35" s="97">
        <f t="shared" si="2"/>
        <v>19.668</v>
      </c>
      <c r="I35" s="114">
        <f t="shared" si="3"/>
        <v>0.2599654260728086</v>
      </c>
      <c r="J35" s="98"/>
      <c r="K35" s="97">
        <v>24.781</v>
      </c>
      <c r="L35" s="97">
        <f t="shared" si="4"/>
        <v>24.781</v>
      </c>
      <c r="M35" s="99">
        <f t="shared" si="5"/>
        <v>0.0006817217660216785</v>
      </c>
      <c r="N35" s="98"/>
      <c r="O35" s="97">
        <v>19.668</v>
      </c>
      <c r="P35" s="97">
        <f t="shared" si="6"/>
        <v>19.668</v>
      </c>
      <c r="Q35" s="96">
        <f t="shared" si="7"/>
        <v>0.2599654260728086</v>
      </c>
    </row>
    <row r="36" spans="1:17" ht="18.75" customHeight="1">
      <c r="A36" s="100" t="s">
        <v>39</v>
      </c>
      <c r="B36" s="98">
        <v>7.954000000000001</v>
      </c>
      <c r="C36" s="97">
        <v>5.537</v>
      </c>
      <c r="D36" s="97">
        <f t="shared" si="0"/>
        <v>13.491</v>
      </c>
      <c r="E36" s="99">
        <f t="shared" si="1"/>
        <v>0.00037113548062622434</v>
      </c>
      <c r="F36" s="98">
        <v>13.042</v>
      </c>
      <c r="G36" s="97">
        <v>8.759</v>
      </c>
      <c r="H36" s="97">
        <f t="shared" si="2"/>
        <v>21.801000000000002</v>
      </c>
      <c r="I36" s="114">
        <f t="shared" si="3"/>
        <v>-0.3811751754506675</v>
      </c>
      <c r="J36" s="98">
        <v>7.954000000000001</v>
      </c>
      <c r="K36" s="97">
        <v>5.537</v>
      </c>
      <c r="L36" s="97">
        <f t="shared" si="4"/>
        <v>13.491</v>
      </c>
      <c r="M36" s="99">
        <f t="shared" si="5"/>
        <v>0.00037113548062622434</v>
      </c>
      <c r="N36" s="98">
        <v>13.042</v>
      </c>
      <c r="O36" s="97">
        <v>8.759</v>
      </c>
      <c r="P36" s="97">
        <f t="shared" si="6"/>
        <v>21.801000000000002</v>
      </c>
      <c r="Q36" s="96">
        <f t="shared" si="7"/>
        <v>-0.3811751754506675</v>
      </c>
    </row>
    <row r="37" spans="1:17" ht="18.75" customHeight="1">
      <c r="A37" s="100" t="s">
        <v>68</v>
      </c>
      <c r="B37" s="98">
        <v>3.5650000000000004</v>
      </c>
      <c r="C37" s="97">
        <v>2.134</v>
      </c>
      <c r="D37" s="97">
        <f t="shared" si="0"/>
        <v>5.699</v>
      </c>
      <c r="E37" s="99">
        <f t="shared" si="1"/>
        <v>0.00015677867497508358</v>
      </c>
      <c r="F37" s="98">
        <v>14.774000000000001</v>
      </c>
      <c r="G37" s="97">
        <v>32.851</v>
      </c>
      <c r="H37" s="97">
        <f t="shared" si="2"/>
        <v>47.625</v>
      </c>
      <c r="I37" s="114">
        <f t="shared" si="3"/>
        <v>-0.8803359580052493</v>
      </c>
      <c r="J37" s="98">
        <v>3.5650000000000004</v>
      </c>
      <c r="K37" s="97">
        <v>2.134</v>
      </c>
      <c r="L37" s="97">
        <f t="shared" si="4"/>
        <v>5.699</v>
      </c>
      <c r="M37" s="99">
        <f t="shared" si="5"/>
        <v>0.00015677867497508358</v>
      </c>
      <c r="N37" s="98">
        <v>14.774000000000001</v>
      </c>
      <c r="O37" s="97">
        <v>32.851</v>
      </c>
      <c r="P37" s="97">
        <f t="shared" si="6"/>
        <v>47.625</v>
      </c>
      <c r="Q37" s="96">
        <f t="shared" si="7"/>
        <v>-0.8803359580052493</v>
      </c>
    </row>
    <row r="38" spans="1:17" ht="18.75" customHeight="1">
      <c r="A38" s="100" t="s">
        <v>70</v>
      </c>
      <c r="B38" s="98">
        <v>2.007</v>
      </c>
      <c r="C38" s="97">
        <v>2.79</v>
      </c>
      <c r="D38" s="97">
        <f t="shared" si="0"/>
        <v>4.797000000000001</v>
      </c>
      <c r="E38" s="99">
        <f t="shared" si="1"/>
        <v>0.00013196478397183297</v>
      </c>
      <c r="F38" s="98"/>
      <c r="G38" s="97"/>
      <c r="H38" s="97">
        <f t="shared" si="2"/>
        <v>0</v>
      </c>
      <c r="I38" s="114"/>
      <c r="J38" s="98">
        <v>2.007</v>
      </c>
      <c r="K38" s="97">
        <v>2.79</v>
      </c>
      <c r="L38" s="97">
        <f t="shared" si="4"/>
        <v>4.797000000000001</v>
      </c>
      <c r="M38" s="99">
        <f t="shared" si="5"/>
        <v>0.00013196478397183297</v>
      </c>
      <c r="N38" s="98"/>
      <c r="O38" s="97"/>
      <c r="P38" s="97">
        <f t="shared" si="6"/>
        <v>0</v>
      </c>
      <c r="Q38" s="96"/>
    </row>
    <row r="39" spans="1:17" ht="18.75" customHeight="1">
      <c r="A39" s="100" t="s">
        <v>90</v>
      </c>
      <c r="B39" s="98"/>
      <c r="C39" s="97"/>
      <c r="D39" s="97">
        <f t="shared" si="0"/>
        <v>0</v>
      </c>
      <c r="E39" s="99">
        <f t="shared" si="1"/>
        <v>0</v>
      </c>
      <c r="F39" s="98">
        <v>41.458</v>
      </c>
      <c r="G39" s="97">
        <v>11.120000000000001</v>
      </c>
      <c r="H39" s="97">
        <f t="shared" si="2"/>
        <v>52.578</v>
      </c>
      <c r="I39" s="114">
        <f>(D39/H39-1)</f>
        <v>-1</v>
      </c>
      <c r="J39" s="98"/>
      <c r="K39" s="97"/>
      <c r="L39" s="97">
        <f t="shared" si="4"/>
        <v>0</v>
      </c>
      <c r="M39" s="99">
        <f t="shared" si="5"/>
        <v>0</v>
      </c>
      <c r="N39" s="98">
        <v>41.458</v>
      </c>
      <c r="O39" s="97">
        <v>11.120000000000001</v>
      </c>
      <c r="P39" s="97">
        <f t="shared" si="6"/>
        <v>52.578</v>
      </c>
      <c r="Q39" s="96">
        <f>(L39/P39-1)</f>
        <v>-1</v>
      </c>
    </row>
    <row r="40" spans="1:17" ht="18.75" customHeight="1" thickBot="1">
      <c r="A40" s="95" t="s">
        <v>89</v>
      </c>
      <c r="B40" s="93"/>
      <c r="C40" s="92"/>
      <c r="D40" s="92">
        <f t="shared" si="0"/>
        <v>0</v>
      </c>
      <c r="E40" s="94">
        <f t="shared" si="1"/>
        <v>0</v>
      </c>
      <c r="F40" s="93">
        <v>37.97</v>
      </c>
      <c r="G40" s="92">
        <v>19.034</v>
      </c>
      <c r="H40" s="92">
        <f t="shared" si="2"/>
        <v>57.004</v>
      </c>
      <c r="I40" s="113">
        <f>(D40/H40-1)</f>
        <v>-1</v>
      </c>
      <c r="J40" s="93"/>
      <c r="K40" s="92"/>
      <c r="L40" s="92">
        <f t="shared" si="4"/>
        <v>0</v>
      </c>
      <c r="M40" s="94">
        <f t="shared" si="5"/>
        <v>0</v>
      </c>
      <c r="N40" s="93">
        <v>37.97</v>
      </c>
      <c r="O40" s="92">
        <v>19.034</v>
      </c>
      <c r="P40" s="92">
        <f t="shared" si="6"/>
        <v>57.004</v>
      </c>
      <c r="Q40" s="91">
        <f>(L40/P40-1)</f>
        <v>-1</v>
      </c>
    </row>
    <row r="41" spans="1:17" ht="15">
      <c r="A41" s="89" t="s">
        <v>88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</row>
    <row r="42" ht="15">
      <c r="A42" s="89" t="s">
        <v>53</v>
      </c>
    </row>
  </sheetData>
  <sheetProtection/>
  <mergeCells count="12">
    <mergeCell ref="I3:I4"/>
    <mergeCell ref="M3:M4"/>
    <mergeCell ref="B2:I2"/>
    <mergeCell ref="J2:Q2"/>
    <mergeCell ref="A1:Q1"/>
    <mergeCell ref="A2:A4"/>
    <mergeCell ref="E3:E4"/>
    <mergeCell ref="B3:D3"/>
    <mergeCell ref="N3:P3"/>
    <mergeCell ref="Q3:Q4"/>
    <mergeCell ref="F3:H3"/>
    <mergeCell ref="J3:L3"/>
  </mergeCells>
  <conditionalFormatting sqref="I1:I65536 Q1:Q65536">
    <cfRule type="cellIs" priority="1" dxfId="0" operator="lessThan" stopIfTrue="1">
      <formula>0</formula>
    </cfRule>
  </conditionalFormatting>
  <printOptions/>
  <pageMargins left="0.35" right="0.1968503937007874" top="0.25" bottom="0.2362204724409449" header="0.18" footer="0.1968503937007874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I46"/>
  <sheetViews>
    <sheetView showGridLines="0" zoomScale="88" zoomScaleNormal="88" zoomScalePageLayoutView="0" workbookViewId="0" topLeftCell="A1">
      <selection activeCell="K7" sqref="K7"/>
    </sheetView>
  </sheetViews>
  <sheetFormatPr defaultColWidth="9.140625" defaultRowHeight="15"/>
  <cols>
    <col min="1" max="1" width="15.8515625" style="66" customWidth="1"/>
    <col min="2" max="2" width="13.28125" style="66" customWidth="1"/>
    <col min="3" max="3" width="11.00390625" style="66" bestFit="1" customWidth="1"/>
    <col min="4" max="4" width="12.421875" style="66" customWidth="1"/>
    <col min="5" max="5" width="9.00390625" style="66" customWidth="1"/>
    <col min="6" max="6" width="12.421875" style="66" customWidth="1"/>
    <col min="7" max="7" width="11.00390625" style="66" bestFit="1" customWidth="1"/>
    <col min="8" max="8" width="12.8515625" style="66" customWidth="1"/>
    <col min="9" max="9" width="8.421875" style="66" customWidth="1"/>
    <col min="10" max="16384" width="9.140625" style="66" customWidth="1"/>
  </cols>
  <sheetData>
    <row r="1" spans="1:9" ht="24" customHeight="1" thickBot="1">
      <c r="A1" s="437" t="s">
        <v>146</v>
      </c>
      <c r="B1" s="438"/>
      <c r="C1" s="438"/>
      <c r="D1" s="438"/>
      <c r="E1" s="438"/>
      <c r="F1" s="438"/>
      <c r="G1" s="438"/>
      <c r="H1" s="438"/>
      <c r="I1" s="439"/>
    </row>
    <row r="2" spans="1:9" s="133" customFormat="1" ht="20.25" customHeight="1" thickBot="1">
      <c r="A2" s="435" t="s">
        <v>145</v>
      </c>
      <c r="B2" s="461" t="s">
        <v>50</v>
      </c>
      <c r="C2" s="462"/>
      <c r="D2" s="462"/>
      <c r="E2" s="463"/>
      <c r="F2" s="462" t="s">
        <v>49</v>
      </c>
      <c r="G2" s="462"/>
      <c r="H2" s="462"/>
      <c r="I2" s="463"/>
    </row>
    <row r="3" spans="1:9" s="128" customFormat="1" ht="27" thickBot="1">
      <c r="A3" s="436"/>
      <c r="B3" s="131" t="s">
        <v>48</v>
      </c>
      <c r="C3" s="132" t="s">
        <v>45</v>
      </c>
      <c r="D3" s="131" t="s">
        <v>144</v>
      </c>
      <c r="E3" s="129" t="s">
        <v>43</v>
      </c>
      <c r="F3" s="130" t="s">
        <v>46</v>
      </c>
      <c r="G3" s="129" t="s">
        <v>45</v>
      </c>
      <c r="H3" s="130" t="s">
        <v>44</v>
      </c>
      <c r="I3" s="129" t="s">
        <v>43</v>
      </c>
    </row>
    <row r="4" spans="1:9" s="68" customFormat="1" ht="18" customHeight="1">
      <c r="A4" s="127" t="s">
        <v>143</v>
      </c>
      <c r="B4" s="80">
        <f>SUM(B5:B44)</f>
        <v>733018</v>
      </c>
      <c r="C4" s="125">
        <f>SUM(C5:C44)</f>
        <v>0.9999999999999998</v>
      </c>
      <c r="D4" s="126">
        <f>SUM(D5:D44)</f>
        <v>757080</v>
      </c>
      <c r="E4" s="125">
        <f aca="true" t="shared" si="0" ref="E4:E44">(B4/D4-1)</f>
        <v>-0.031782638558672804</v>
      </c>
      <c r="F4" s="80">
        <f>SUM(F5:F44)</f>
        <v>733018</v>
      </c>
      <c r="G4" s="125">
        <f>SUM(G5:G44)</f>
        <v>0.9999999999999998</v>
      </c>
      <c r="H4" s="126">
        <f>SUM(H5:H44)</f>
        <v>757080</v>
      </c>
      <c r="I4" s="125">
        <f aca="true" t="shared" si="1" ref="I4:I44">(F4/H4-1)</f>
        <v>-0.031782638558672804</v>
      </c>
    </row>
    <row r="5" spans="1:9" s="68" customFormat="1" ht="18" customHeight="1">
      <c r="A5" s="124" t="s">
        <v>142</v>
      </c>
      <c r="B5" s="122">
        <v>71921</v>
      </c>
      <c r="C5" s="123">
        <f aca="true" t="shared" si="2" ref="C5:C44">B5/$B$4</f>
        <v>0.09811628090988216</v>
      </c>
      <c r="D5" s="122">
        <v>78517</v>
      </c>
      <c r="E5" s="120">
        <f t="shared" si="0"/>
        <v>-0.08400728504655042</v>
      </c>
      <c r="F5" s="122">
        <v>71921</v>
      </c>
      <c r="G5" s="120">
        <f aca="true" t="shared" si="3" ref="G5:G44">(F5/$F$4)</f>
        <v>0.09811628090988216</v>
      </c>
      <c r="H5" s="121">
        <v>78517</v>
      </c>
      <c r="I5" s="120">
        <f t="shared" si="1"/>
        <v>-0.08400728504655042</v>
      </c>
    </row>
    <row r="6" spans="1:9" s="68" customFormat="1" ht="18" customHeight="1">
      <c r="A6" s="124" t="s">
        <v>141</v>
      </c>
      <c r="B6" s="122">
        <v>69989</v>
      </c>
      <c r="C6" s="123">
        <f t="shared" si="2"/>
        <v>0.09548060211345424</v>
      </c>
      <c r="D6" s="122">
        <v>77400</v>
      </c>
      <c r="E6" s="120">
        <f t="shared" si="0"/>
        <v>-0.09574935400516793</v>
      </c>
      <c r="F6" s="122">
        <v>69989</v>
      </c>
      <c r="G6" s="120">
        <f t="shared" si="3"/>
        <v>0.09548060211345424</v>
      </c>
      <c r="H6" s="121">
        <v>77400</v>
      </c>
      <c r="I6" s="120">
        <f t="shared" si="1"/>
        <v>-0.09574935400516793</v>
      </c>
    </row>
    <row r="7" spans="1:9" s="68" customFormat="1" ht="18" customHeight="1">
      <c r="A7" s="124" t="s">
        <v>140</v>
      </c>
      <c r="B7" s="122">
        <v>60876</v>
      </c>
      <c r="C7" s="123">
        <f t="shared" si="2"/>
        <v>0.08304843810111075</v>
      </c>
      <c r="D7" s="122">
        <v>64633</v>
      </c>
      <c r="E7" s="120">
        <f t="shared" si="0"/>
        <v>-0.05812820076431546</v>
      </c>
      <c r="F7" s="122">
        <v>60876</v>
      </c>
      <c r="G7" s="120">
        <f t="shared" si="3"/>
        <v>0.08304843810111075</v>
      </c>
      <c r="H7" s="121">
        <v>64633</v>
      </c>
      <c r="I7" s="120">
        <f t="shared" si="1"/>
        <v>-0.05812820076431546</v>
      </c>
    </row>
    <row r="8" spans="1:9" s="68" customFormat="1" ht="18" customHeight="1">
      <c r="A8" s="124" t="s">
        <v>139</v>
      </c>
      <c r="B8" s="122">
        <v>50930</v>
      </c>
      <c r="C8" s="123">
        <f t="shared" si="2"/>
        <v>0.06947987634682913</v>
      </c>
      <c r="D8" s="122">
        <v>47742</v>
      </c>
      <c r="E8" s="120">
        <f t="shared" si="0"/>
        <v>0.06677558543839801</v>
      </c>
      <c r="F8" s="122">
        <v>50930</v>
      </c>
      <c r="G8" s="120">
        <f t="shared" si="3"/>
        <v>0.06947987634682913</v>
      </c>
      <c r="H8" s="121">
        <v>47742</v>
      </c>
      <c r="I8" s="120">
        <f t="shared" si="1"/>
        <v>0.06677558543839801</v>
      </c>
    </row>
    <row r="9" spans="1:9" s="68" customFormat="1" ht="18" customHeight="1">
      <c r="A9" s="124" t="s">
        <v>138</v>
      </c>
      <c r="B9" s="122">
        <v>32853</v>
      </c>
      <c r="C9" s="123">
        <f t="shared" si="2"/>
        <v>0.044818817546090274</v>
      </c>
      <c r="D9" s="122">
        <v>28990</v>
      </c>
      <c r="E9" s="120">
        <f t="shared" si="0"/>
        <v>0.1332528458088995</v>
      </c>
      <c r="F9" s="122">
        <v>32853</v>
      </c>
      <c r="G9" s="120">
        <f t="shared" si="3"/>
        <v>0.044818817546090274</v>
      </c>
      <c r="H9" s="121">
        <v>28990</v>
      </c>
      <c r="I9" s="120">
        <f t="shared" si="1"/>
        <v>0.1332528458088995</v>
      </c>
    </row>
    <row r="10" spans="1:9" s="68" customFormat="1" ht="18" customHeight="1">
      <c r="A10" s="124" t="s">
        <v>137</v>
      </c>
      <c r="B10" s="122">
        <v>30539</v>
      </c>
      <c r="C10" s="123">
        <f t="shared" si="2"/>
        <v>0.04166200557148665</v>
      </c>
      <c r="D10" s="122">
        <v>31326</v>
      </c>
      <c r="E10" s="120">
        <f t="shared" si="0"/>
        <v>-0.025122901104513873</v>
      </c>
      <c r="F10" s="122">
        <v>30539</v>
      </c>
      <c r="G10" s="120">
        <f t="shared" si="3"/>
        <v>0.04166200557148665</v>
      </c>
      <c r="H10" s="121">
        <v>31326</v>
      </c>
      <c r="I10" s="120">
        <f t="shared" si="1"/>
        <v>-0.025122901104513873</v>
      </c>
    </row>
    <row r="11" spans="1:9" s="68" customFormat="1" ht="18" customHeight="1">
      <c r="A11" s="124" t="s">
        <v>136</v>
      </c>
      <c r="B11" s="122">
        <v>26007</v>
      </c>
      <c r="C11" s="123">
        <f t="shared" si="2"/>
        <v>0.03547934702831308</v>
      </c>
      <c r="D11" s="122">
        <v>25600</v>
      </c>
      <c r="E11" s="120">
        <f t="shared" si="0"/>
        <v>0.015898437499999973</v>
      </c>
      <c r="F11" s="122">
        <v>26007</v>
      </c>
      <c r="G11" s="120">
        <f t="shared" si="3"/>
        <v>0.03547934702831308</v>
      </c>
      <c r="H11" s="121">
        <v>25600</v>
      </c>
      <c r="I11" s="120">
        <f t="shared" si="1"/>
        <v>0.015898437499999973</v>
      </c>
    </row>
    <row r="12" spans="1:9" s="68" customFormat="1" ht="18" customHeight="1">
      <c r="A12" s="124" t="s">
        <v>135</v>
      </c>
      <c r="B12" s="122">
        <v>23167</v>
      </c>
      <c r="C12" s="123">
        <f t="shared" si="2"/>
        <v>0.03160495376648322</v>
      </c>
      <c r="D12" s="122">
        <v>22832</v>
      </c>
      <c r="E12" s="120">
        <f t="shared" si="0"/>
        <v>0.014672389628591409</v>
      </c>
      <c r="F12" s="122">
        <v>23167</v>
      </c>
      <c r="G12" s="120">
        <f t="shared" si="3"/>
        <v>0.03160495376648322</v>
      </c>
      <c r="H12" s="121">
        <v>22832</v>
      </c>
      <c r="I12" s="120">
        <f t="shared" si="1"/>
        <v>0.014672389628591409</v>
      </c>
    </row>
    <row r="13" spans="1:9" s="68" customFormat="1" ht="18" customHeight="1">
      <c r="A13" s="124" t="s">
        <v>134</v>
      </c>
      <c r="B13" s="122">
        <v>23027</v>
      </c>
      <c r="C13" s="123">
        <f t="shared" si="2"/>
        <v>0.03141396254935076</v>
      </c>
      <c r="D13" s="122">
        <v>20856</v>
      </c>
      <c r="E13" s="120">
        <f t="shared" si="0"/>
        <v>0.10409474491752979</v>
      </c>
      <c r="F13" s="122">
        <v>23027</v>
      </c>
      <c r="G13" s="120">
        <f t="shared" si="3"/>
        <v>0.03141396254935076</v>
      </c>
      <c r="H13" s="121">
        <v>20856</v>
      </c>
      <c r="I13" s="120">
        <f t="shared" si="1"/>
        <v>0.10409474491752979</v>
      </c>
    </row>
    <row r="14" spans="1:9" s="68" customFormat="1" ht="18" customHeight="1">
      <c r="A14" s="124" t="s">
        <v>133</v>
      </c>
      <c r="B14" s="122">
        <v>17503</v>
      </c>
      <c r="C14" s="123">
        <f t="shared" si="2"/>
        <v>0.023877994810495785</v>
      </c>
      <c r="D14" s="122">
        <v>18398</v>
      </c>
      <c r="E14" s="120">
        <f t="shared" si="0"/>
        <v>-0.04864659202087185</v>
      </c>
      <c r="F14" s="122">
        <v>17503</v>
      </c>
      <c r="G14" s="120">
        <f t="shared" si="3"/>
        <v>0.023877994810495785</v>
      </c>
      <c r="H14" s="121">
        <v>18398</v>
      </c>
      <c r="I14" s="120">
        <f t="shared" si="1"/>
        <v>-0.04864659202087185</v>
      </c>
    </row>
    <row r="15" spans="1:9" s="68" customFormat="1" ht="18" customHeight="1">
      <c r="A15" s="124" t="s">
        <v>132</v>
      </c>
      <c r="B15" s="122">
        <v>16454</v>
      </c>
      <c r="C15" s="123">
        <f t="shared" si="2"/>
        <v>0.02244692490498187</v>
      </c>
      <c r="D15" s="122">
        <v>14775</v>
      </c>
      <c r="E15" s="120">
        <f t="shared" si="0"/>
        <v>0.11363790186125211</v>
      </c>
      <c r="F15" s="122">
        <v>16454</v>
      </c>
      <c r="G15" s="120">
        <f t="shared" si="3"/>
        <v>0.02244692490498187</v>
      </c>
      <c r="H15" s="121">
        <v>14775</v>
      </c>
      <c r="I15" s="120">
        <f t="shared" si="1"/>
        <v>0.11363790186125211</v>
      </c>
    </row>
    <row r="16" spans="1:9" s="68" customFormat="1" ht="18" customHeight="1">
      <c r="A16" s="124" t="s">
        <v>131</v>
      </c>
      <c r="B16" s="122">
        <v>11695</v>
      </c>
      <c r="C16" s="123">
        <f t="shared" si="2"/>
        <v>0.01595458774545782</v>
      </c>
      <c r="D16" s="122">
        <v>12947</v>
      </c>
      <c r="E16" s="120">
        <f t="shared" si="0"/>
        <v>-0.09670193867305166</v>
      </c>
      <c r="F16" s="122">
        <v>11695</v>
      </c>
      <c r="G16" s="120">
        <f t="shared" si="3"/>
        <v>0.01595458774545782</v>
      </c>
      <c r="H16" s="121">
        <v>12947</v>
      </c>
      <c r="I16" s="120">
        <f t="shared" si="1"/>
        <v>-0.09670193867305166</v>
      </c>
    </row>
    <row r="17" spans="1:9" s="68" customFormat="1" ht="18" customHeight="1">
      <c r="A17" s="124" t="s">
        <v>130</v>
      </c>
      <c r="B17" s="122">
        <v>11038</v>
      </c>
      <c r="C17" s="123">
        <f t="shared" si="2"/>
        <v>0.015058293247914785</v>
      </c>
      <c r="D17" s="122">
        <v>8645</v>
      </c>
      <c r="E17" s="120">
        <f t="shared" si="0"/>
        <v>0.27680740312319263</v>
      </c>
      <c r="F17" s="122">
        <v>11038</v>
      </c>
      <c r="G17" s="120">
        <f t="shared" si="3"/>
        <v>0.015058293247914785</v>
      </c>
      <c r="H17" s="121">
        <v>8645</v>
      </c>
      <c r="I17" s="120">
        <f t="shared" si="1"/>
        <v>0.27680740312319263</v>
      </c>
    </row>
    <row r="18" spans="1:9" s="68" customFormat="1" ht="18" customHeight="1">
      <c r="A18" s="124" t="s">
        <v>129</v>
      </c>
      <c r="B18" s="122">
        <v>11034</v>
      </c>
      <c r="C18" s="123">
        <f t="shared" si="2"/>
        <v>0.015052836355996715</v>
      </c>
      <c r="D18" s="122">
        <v>11459</v>
      </c>
      <c r="E18" s="120">
        <f t="shared" si="0"/>
        <v>-0.03708875119993016</v>
      </c>
      <c r="F18" s="122">
        <v>11034</v>
      </c>
      <c r="G18" s="120">
        <f t="shared" si="3"/>
        <v>0.015052836355996715</v>
      </c>
      <c r="H18" s="121">
        <v>11459</v>
      </c>
      <c r="I18" s="120">
        <f t="shared" si="1"/>
        <v>-0.03708875119993016</v>
      </c>
    </row>
    <row r="19" spans="1:9" s="68" customFormat="1" ht="18" customHeight="1">
      <c r="A19" s="124" t="s">
        <v>128</v>
      </c>
      <c r="B19" s="122">
        <v>10751</v>
      </c>
      <c r="C19" s="123">
        <f t="shared" si="2"/>
        <v>0.014666761252793247</v>
      </c>
      <c r="D19" s="122">
        <v>13185</v>
      </c>
      <c r="E19" s="120">
        <f t="shared" si="0"/>
        <v>-0.1846037163443307</v>
      </c>
      <c r="F19" s="122">
        <v>10751</v>
      </c>
      <c r="G19" s="120">
        <f t="shared" si="3"/>
        <v>0.014666761252793247</v>
      </c>
      <c r="H19" s="121">
        <v>13185</v>
      </c>
      <c r="I19" s="120">
        <f t="shared" si="1"/>
        <v>-0.1846037163443307</v>
      </c>
    </row>
    <row r="20" spans="1:9" s="68" customFormat="1" ht="18" customHeight="1">
      <c r="A20" s="124" t="s">
        <v>127</v>
      </c>
      <c r="B20" s="122">
        <v>10333</v>
      </c>
      <c r="C20" s="123">
        <f t="shared" si="2"/>
        <v>0.014096516047354908</v>
      </c>
      <c r="D20" s="122">
        <v>11542</v>
      </c>
      <c r="E20" s="120">
        <f t="shared" si="0"/>
        <v>-0.10474787731762258</v>
      </c>
      <c r="F20" s="122">
        <v>10333</v>
      </c>
      <c r="G20" s="120">
        <f t="shared" si="3"/>
        <v>0.014096516047354908</v>
      </c>
      <c r="H20" s="121">
        <v>11542</v>
      </c>
      <c r="I20" s="120">
        <f t="shared" si="1"/>
        <v>-0.10474787731762258</v>
      </c>
    </row>
    <row r="21" spans="1:9" s="68" customFormat="1" ht="18" customHeight="1">
      <c r="A21" s="124" t="s">
        <v>126</v>
      </c>
      <c r="B21" s="122">
        <v>10070</v>
      </c>
      <c r="C21" s="123">
        <f t="shared" si="2"/>
        <v>0.013737725403741791</v>
      </c>
      <c r="D21" s="122">
        <v>9455</v>
      </c>
      <c r="E21" s="120">
        <f t="shared" si="0"/>
        <v>0.06504494976203068</v>
      </c>
      <c r="F21" s="122">
        <v>10070</v>
      </c>
      <c r="G21" s="120">
        <f t="shared" si="3"/>
        <v>0.013737725403741791</v>
      </c>
      <c r="H21" s="121">
        <v>9455</v>
      </c>
      <c r="I21" s="120">
        <f t="shared" si="1"/>
        <v>0.06504494976203068</v>
      </c>
    </row>
    <row r="22" spans="1:9" s="68" customFormat="1" ht="18" customHeight="1">
      <c r="A22" s="124" t="s">
        <v>125</v>
      </c>
      <c r="B22" s="122">
        <v>9149</v>
      </c>
      <c r="C22" s="123">
        <f t="shared" si="2"/>
        <v>0.012481276039606122</v>
      </c>
      <c r="D22" s="122">
        <v>9469</v>
      </c>
      <c r="E22" s="120">
        <f t="shared" si="0"/>
        <v>-0.033794487274263374</v>
      </c>
      <c r="F22" s="122">
        <v>9149</v>
      </c>
      <c r="G22" s="120">
        <f t="shared" si="3"/>
        <v>0.012481276039606122</v>
      </c>
      <c r="H22" s="121">
        <v>9469</v>
      </c>
      <c r="I22" s="120">
        <f t="shared" si="1"/>
        <v>-0.033794487274263374</v>
      </c>
    </row>
    <row r="23" spans="1:9" s="68" customFormat="1" ht="18" customHeight="1">
      <c r="A23" s="124" t="s">
        <v>124</v>
      </c>
      <c r="B23" s="122">
        <v>9118</v>
      </c>
      <c r="C23" s="123">
        <f t="shared" si="2"/>
        <v>0.012438985127241077</v>
      </c>
      <c r="D23" s="122">
        <v>9935</v>
      </c>
      <c r="E23" s="120">
        <f t="shared" si="0"/>
        <v>-0.0822345244086563</v>
      </c>
      <c r="F23" s="122">
        <v>9118</v>
      </c>
      <c r="G23" s="120">
        <f t="shared" si="3"/>
        <v>0.012438985127241077</v>
      </c>
      <c r="H23" s="121">
        <v>9935</v>
      </c>
      <c r="I23" s="120">
        <f t="shared" si="1"/>
        <v>-0.0822345244086563</v>
      </c>
    </row>
    <row r="24" spans="1:9" s="68" customFormat="1" ht="18" customHeight="1">
      <c r="A24" s="124" t="s">
        <v>123</v>
      </c>
      <c r="B24" s="122">
        <v>8856</v>
      </c>
      <c r="C24" s="123">
        <f t="shared" si="2"/>
        <v>0.012081558706607478</v>
      </c>
      <c r="D24" s="122">
        <v>8359</v>
      </c>
      <c r="E24" s="120">
        <f t="shared" si="0"/>
        <v>0.05945687283167844</v>
      </c>
      <c r="F24" s="122">
        <v>8856</v>
      </c>
      <c r="G24" s="120">
        <f t="shared" si="3"/>
        <v>0.012081558706607478</v>
      </c>
      <c r="H24" s="121">
        <v>8359</v>
      </c>
      <c r="I24" s="120">
        <f t="shared" si="1"/>
        <v>0.05945687283167844</v>
      </c>
    </row>
    <row r="25" spans="1:9" s="68" customFormat="1" ht="18" customHeight="1">
      <c r="A25" s="124" t="s">
        <v>122</v>
      </c>
      <c r="B25" s="122">
        <v>8791</v>
      </c>
      <c r="C25" s="123">
        <f t="shared" si="2"/>
        <v>0.011992884212938837</v>
      </c>
      <c r="D25" s="122">
        <v>7399</v>
      </c>
      <c r="E25" s="120">
        <f t="shared" si="0"/>
        <v>0.1881335315583188</v>
      </c>
      <c r="F25" s="122">
        <v>8791</v>
      </c>
      <c r="G25" s="120">
        <f t="shared" si="3"/>
        <v>0.011992884212938837</v>
      </c>
      <c r="H25" s="121">
        <v>7399</v>
      </c>
      <c r="I25" s="120">
        <f t="shared" si="1"/>
        <v>0.1881335315583188</v>
      </c>
    </row>
    <row r="26" spans="1:9" s="68" customFormat="1" ht="18" customHeight="1">
      <c r="A26" s="124" t="s">
        <v>121</v>
      </c>
      <c r="B26" s="122">
        <v>8169</v>
      </c>
      <c r="C26" s="123">
        <f t="shared" si="2"/>
        <v>0.011144337519678917</v>
      </c>
      <c r="D26" s="122">
        <v>9751</v>
      </c>
      <c r="E26" s="120">
        <f t="shared" si="0"/>
        <v>-0.16223977027997127</v>
      </c>
      <c r="F26" s="122">
        <v>8169</v>
      </c>
      <c r="G26" s="120">
        <f t="shared" si="3"/>
        <v>0.011144337519678917</v>
      </c>
      <c r="H26" s="121">
        <v>9751</v>
      </c>
      <c r="I26" s="120">
        <f t="shared" si="1"/>
        <v>-0.16223977027997127</v>
      </c>
    </row>
    <row r="27" spans="1:9" s="68" customFormat="1" ht="18" customHeight="1">
      <c r="A27" s="124" t="s">
        <v>120</v>
      </c>
      <c r="B27" s="122">
        <v>7902</v>
      </c>
      <c r="C27" s="123">
        <f t="shared" si="2"/>
        <v>0.010780089984147728</v>
      </c>
      <c r="D27" s="122">
        <v>7491</v>
      </c>
      <c r="E27" s="120">
        <f t="shared" si="0"/>
        <v>0.05486583900680819</v>
      </c>
      <c r="F27" s="122">
        <v>7902</v>
      </c>
      <c r="G27" s="120">
        <f t="shared" si="3"/>
        <v>0.010780089984147728</v>
      </c>
      <c r="H27" s="121">
        <v>7491</v>
      </c>
      <c r="I27" s="120">
        <f t="shared" si="1"/>
        <v>0.05486583900680819</v>
      </c>
    </row>
    <row r="28" spans="1:9" s="68" customFormat="1" ht="18" customHeight="1">
      <c r="A28" s="124" t="s">
        <v>119</v>
      </c>
      <c r="B28" s="122">
        <v>7443</v>
      </c>
      <c r="C28" s="123">
        <f t="shared" si="2"/>
        <v>0.01015391163654917</v>
      </c>
      <c r="D28" s="122">
        <v>7063</v>
      </c>
      <c r="E28" s="120">
        <f t="shared" si="0"/>
        <v>0.053801500778705824</v>
      </c>
      <c r="F28" s="122">
        <v>7443</v>
      </c>
      <c r="G28" s="120">
        <f t="shared" si="3"/>
        <v>0.01015391163654917</v>
      </c>
      <c r="H28" s="121">
        <v>7063</v>
      </c>
      <c r="I28" s="120">
        <f t="shared" si="1"/>
        <v>0.053801500778705824</v>
      </c>
    </row>
    <row r="29" spans="1:9" s="68" customFormat="1" ht="18" customHeight="1">
      <c r="A29" s="124" t="s">
        <v>118</v>
      </c>
      <c r="B29" s="122">
        <v>6785</v>
      </c>
      <c r="C29" s="123">
        <f t="shared" si="2"/>
        <v>0.009256252916026619</v>
      </c>
      <c r="D29" s="122">
        <v>9896</v>
      </c>
      <c r="E29" s="120">
        <f t="shared" si="0"/>
        <v>-0.3143694421988682</v>
      </c>
      <c r="F29" s="122">
        <v>6785</v>
      </c>
      <c r="G29" s="120">
        <f t="shared" si="3"/>
        <v>0.009256252916026619</v>
      </c>
      <c r="H29" s="121">
        <v>9896</v>
      </c>
      <c r="I29" s="120">
        <f t="shared" si="1"/>
        <v>-0.3143694421988682</v>
      </c>
    </row>
    <row r="30" spans="1:9" s="68" customFormat="1" ht="18" customHeight="1">
      <c r="A30" s="124" t="s">
        <v>117</v>
      </c>
      <c r="B30" s="122">
        <v>6571</v>
      </c>
      <c r="C30" s="123">
        <f t="shared" si="2"/>
        <v>0.008964309198409862</v>
      </c>
      <c r="D30" s="122">
        <v>6139</v>
      </c>
      <c r="E30" s="120">
        <f t="shared" si="0"/>
        <v>0.07036976706303966</v>
      </c>
      <c r="F30" s="122">
        <v>6571</v>
      </c>
      <c r="G30" s="120">
        <f t="shared" si="3"/>
        <v>0.008964309198409862</v>
      </c>
      <c r="H30" s="121">
        <v>6139</v>
      </c>
      <c r="I30" s="120">
        <f t="shared" si="1"/>
        <v>0.07036976706303966</v>
      </c>
    </row>
    <row r="31" spans="1:9" s="68" customFormat="1" ht="18" customHeight="1">
      <c r="A31" s="124" t="s">
        <v>116</v>
      </c>
      <c r="B31" s="122">
        <v>5537</v>
      </c>
      <c r="C31" s="123">
        <f t="shared" si="2"/>
        <v>0.007553702637588708</v>
      </c>
      <c r="D31" s="122">
        <v>5939</v>
      </c>
      <c r="E31" s="120">
        <f t="shared" si="0"/>
        <v>-0.06768816299040248</v>
      </c>
      <c r="F31" s="122">
        <v>5537</v>
      </c>
      <c r="G31" s="120">
        <f t="shared" si="3"/>
        <v>0.007553702637588708</v>
      </c>
      <c r="H31" s="121">
        <v>5939</v>
      </c>
      <c r="I31" s="120">
        <f t="shared" si="1"/>
        <v>-0.06768816299040248</v>
      </c>
    </row>
    <row r="32" spans="1:9" s="68" customFormat="1" ht="18" customHeight="1">
      <c r="A32" s="124" t="s">
        <v>115</v>
      </c>
      <c r="B32" s="122">
        <v>5411</v>
      </c>
      <c r="C32" s="123">
        <f t="shared" si="2"/>
        <v>0.007381810542169497</v>
      </c>
      <c r="D32" s="122">
        <v>6666</v>
      </c>
      <c r="E32" s="120">
        <f t="shared" si="0"/>
        <v>-0.1882688268826883</v>
      </c>
      <c r="F32" s="122">
        <v>5411</v>
      </c>
      <c r="G32" s="120">
        <f t="shared" si="3"/>
        <v>0.007381810542169497</v>
      </c>
      <c r="H32" s="121">
        <v>6666</v>
      </c>
      <c r="I32" s="120">
        <f t="shared" si="1"/>
        <v>-0.1882688268826883</v>
      </c>
    </row>
    <row r="33" spans="1:9" s="68" customFormat="1" ht="18" customHeight="1">
      <c r="A33" s="124" t="s">
        <v>114</v>
      </c>
      <c r="B33" s="122">
        <v>5337</v>
      </c>
      <c r="C33" s="123">
        <f t="shared" si="2"/>
        <v>0.007280858041685197</v>
      </c>
      <c r="D33" s="122">
        <v>5853</v>
      </c>
      <c r="E33" s="120">
        <f t="shared" si="0"/>
        <v>-0.08815991799077394</v>
      </c>
      <c r="F33" s="122">
        <v>5337</v>
      </c>
      <c r="G33" s="120">
        <f t="shared" si="3"/>
        <v>0.007280858041685197</v>
      </c>
      <c r="H33" s="121">
        <v>5853</v>
      </c>
      <c r="I33" s="120">
        <f t="shared" si="1"/>
        <v>-0.08815991799077394</v>
      </c>
    </row>
    <row r="34" spans="1:9" s="68" customFormat="1" ht="18" customHeight="1">
      <c r="A34" s="124" t="s">
        <v>113</v>
      </c>
      <c r="B34" s="122">
        <v>5207</v>
      </c>
      <c r="C34" s="123">
        <f t="shared" si="2"/>
        <v>0.007103509054347915</v>
      </c>
      <c r="D34" s="122">
        <v>5977</v>
      </c>
      <c r="E34" s="120">
        <f t="shared" si="0"/>
        <v>-0.12882717082148232</v>
      </c>
      <c r="F34" s="122">
        <v>5207</v>
      </c>
      <c r="G34" s="120">
        <f t="shared" si="3"/>
        <v>0.007103509054347915</v>
      </c>
      <c r="H34" s="121">
        <v>5977</v>
      </c>
      <c r="I34" s="120">
        <f t="shared" si="1"/>
        <v>-0.12882717082148232</v>
      </c>
    </row>
    <row r="35" spans="1:9" s="68" customFormat="1" ht="18" customHeight="1">
      <c r="A35" s="124" t="s">
        <v>112</v>
      </c>
      <c r="B35" s="122">
        <v>4878</v>
      </c>
      <c r="C35" s="123">
        <f t="shared" si="2"/>
        <v>0.006654679694086639</v>
      </c>
      <c r="D35" s="122">
        <v>5543</v>
      </c>
      <c r="E35" s="120">
        <f t="shared" si="0"/>
        <v>-0.11997113476456789</v>
      </c>
      <c r="F35" s="122">
        <v>4878</v>
      </c>
      <c r="G35" s="120">
        <f t="shared" si="3"/>
        <v>0.006654679694086639</v>
      </c>
      <c r="H35" s="121">
        <v>5543</v>
      </c>
      <c r="I35" s="120">
        <f t="shared" si="1"/>
        <v>-0.11997113476456789</v>
      </c>
    </row>
    <row r="36" spans="1:9" s="68" customFormat="1" ht="18" customHeight="1">
      <c r="A36" s="124" t="s">
        <v>111</v>
      </c>
      <c r="B36" s="122">
        <v>4587</v>
      </c>
      <c r="C36" s="123">
        <f t="shared" si="2"/>
        <v>0.0062576908070470305</v>
      </c>
      <c r="D36" s="122">
        <v>5161</v>
      </c>
      <c r="E36" s="120">
        <f t="shared" si="0"/>
        <v>-0.11121875605502807</v>
      </c>
      <c r="F36" s="122">
        <v>4587</v>
      </c>
      <c r="G36" s="120">
        <f t="shared" si="3"/>
        <v>0.0062576908070470305</v>
      </c>
      <c r="H36" s="121">
        <v>5161</v>
      </c>
      <c r="I36" s="120">
        <f t="shared" si="1"/>
        <v>-0.11121875605502807</v>
      </c>
    </row>
    <row r="37" spans="1:9" s="68" customFormat="1" ht="18" customHeight="1">
      <c r="A37" s="124" t="s">
        <v>110</v>
      </c>
      <c r="B37" s="122">
        <v>4020</v>
      </c>
      <c r="C37" s="123">
        <f t="shared" si="2"/>
        <v>0.005484176377660576</v>
      </c>
      <c r="D37" s="122">
        <v>3899</v>
      </c>
      <c r="E37" s="120">
        <f t="shared" si="0"/>
        <v>0.03103359835855346</v>
      </c>
      <c r="F37" s="122">
        <v>4020</v>
      </c>
      <c r="G37" s="120">
        <f t="shared" si="3"/>
        <v>0.005484176377660576</v>
      </c>
      <c r="H37" s="121">
        <v>3899</v>
      </c>
      <c r="I37" s="120">
        <f t="shared" si="1"/>
        <v>0.03103359835855346</v>
      </c>
    </row>
    <row r="38" spans="1:9" s="68" customFormat="1" ht="18" customHeight="1">
      <c r="A38" s="124" t="s">
        <v>109</v>
      </c>
      <c r="B38" s="122">
        <v>3098</v>
      </c>
      <c r="C38" s="123">
        <f t="shared" si="2"/>
        <v>0.004226362790545389</v>
      </c>
      <c r="D38" s="122">
        <v>3607</v>
      </c>
      <c r="E38" s="120">
        <f t="shared" si="0"/>
        <v>-0.1411144995841419</v>
      </c>
      <c r="F38" s="122">
        <v>3098</v>
      </c>
      <c r="G38" s="120">
        <f t="shared" si="3"/>
        <v>0.004226362790545389</v>
      </c>
      <c r="H38" s="121">
        <v>3607</v>
      </c>
      <c r="I38" s="120">
        <f t="shared" si="1"/>
        <v>-0.1411144995841419</v>
      </c>
    </row>
    <row r="39" spans="1:9" s="68" customFormat="1" ht="18" customHeight="1">
      <c r="A39" s="124" t="s">
        <v>108</v>
      </c>
      <c r="B39" s="122">
        <v>2643</v>
      </c>
      <c r="C39" s="123">
        <f t="shared" si="2"/>
        <v>0.003605641334864901</v>
      </c>
      <c r="D39" s="122">
        <v>2719</v>
      </c>
      <c r="E39" s="120">
        <f t="shared" si="0"/>
        <v>-0.0279514527399779</v>
      </c>
      <c r="F39" s="122">
        <v>2643</v>
      </c>
      <c r="G39" s="120">
        <f t="shared" si="3"/>
        <v>0.003605641334864901</v>
      </c>
      <c r="H39" s="121">
        <v>2719</v>
      </c>
      <c r="I39" s="120">
        <f t="shared" si="1"/>
        <v>-0.0279514527399779</v>
      </c>
    </row>
    <row r="40" spans="1:9" s="68" customFormat="1" ht="18" customHeight="1">
      <c r="A40" s="124" t="s">
        <v>107</v>
      </c>
      <c r="B40" s="122">
        <v>2551</v>
      </c>
      <c r="C40" s="123">
        <f t="shared" si="2"/>
        <v>0.0034801328207492857</v>
      </c>
      <c r="D40" s="122">
        <v>1798</v>
      </c>
      <c r="E40" s="120">
        <f t="shared" si="0"/>
        <v>0.41879866518353737</v>
      </c>
      <c r="F40" s="122">
        <v>2551</v>
      </c>
      <c r="G40" s="120">
        <f t="shared" si="3"/>
        <v>0.0034801328207492857</v>
      </c>
      <c r="H40" s="121">
        <v>1798</v>
      </c>
      <c r="I40" s="120">
        <f t="shared" si="1"/>
        <v>0.41879866518353737</v>
      </c>
    </row>
    <row r="41" spans="1:9" s="68" customFormat="1" ht="18" customHeight="1">
      <c r="A41" s="124" t="s">
        <v>106</v>
      </c>
      <c r="B41" s="122">
        <v>2515</v>
      </c>
      <c r="C41" s="123">
        <f t="shared" si="2"/>
        <v>0.003431020793486654</v>
      </c>
      <c r="D41" s="122">
        <v>2118</v>
      </c>
      <c r="E41" s="120">
        <f t="shared" si="0"/>
        <v>0.18744098205854587</v>
      </c>
      <c r="F41" s="122">
        <v>2515</v>
      </c>
      <c r="G41" s="120">
        <f t="shared" si="3"/>
        <v>0.003431020793486654</v>
      </c>
      <c r="H41" s="121">
        <v>2118</v>
      </c>
      <c r="I41" s="120">
        <f t="shared" si="1"/>
        <v>0.18744098205854587</v>
      </c>
    </row>
    <row r="42" spans="1:9" s="68" customFormat="1" ht="18" customHeight="1">
      <c r="A42" s="124" t="s">
        <v>105</v>
      </c>
      <c r="B42" s="122">
        <v>1814</v>
      </c>
      <c r="C42" s="123">
        <f t="shared" si="2"/>
        <v>0.002474700484844847</v>
      </c>
      <c r="D42" s="122">
        <v>2003</v>
      </c>
      <c r="E42" s="120">
        <f t="shared" si="0"/>
        <v>-0.09435846230654021</v>
      </c>
      <c r="F42" s="122">
        <v>1814</v>
      </c>
      <c r="G42" s="120">
        <f t="shared" si="3"/>
        <v>0.002474700484844847</v>
      </c>
      <c r="H42" s="121">
        <v>2003</v>
      </c>
      <c r="I42" s="120">
        <f t="shared" si="1"/>
        <v>-0.09435846230654021</v>
      </c>
    </row>
    <row r="43" spans="1:9" s="68" customFormat="1" ht="18" customHeight="1">
      <c r="A43" s="124" t="s">
        <v>104</v>
      </c>
      <c r="B43" s="122">
        <v>1553</v>
      </c>
      <c r="C43" s="123">
        <f t="shared" si="2"/>
        <v>0.0021186382871907646</v>
      </c>
      <c r="D43" s="122">
        <v>2106</v>
      </c>
      <c r="E43" s="120">
        <f t="shared" si="0"/>
        <v>-0.26258309591642925</v>
      </c>
      <c r="F43" s="122">
        <v>1553</v>
      </c>
      <c r="G43" s="120">
        <f t="shared" si="3"/>
        <v>0.0021186382871907646</v>
      </c>
      <c r="H43" s="121">
        <v>2106</v>
      </c>
      <c r="I43" s="120">
        <f t="shared" si="1"/>
        <v>-0.26258309591642925</v>
      </c>
    </row>
    <row r="44" spans="1:9" s="68" customFormat="1" ht="18" customHeight="1" thickBot="1">
      <c r="A44" s="119" t="s">
        <v>103</v>
      </c>
      <c r="B44" s="117">
        <v>122896</v>
      </c>
      <c r="C44" s="118">
        <f t="shared" si="2"/>
        <v>0.16765754729078958</v>
      </c>
      <c r="D44" s="117">
        <v>129887</v>
      </c>
      <c r="E44" s="115">
        <f t="shared" si="0"/>
        <v>-0.05382370830029182</v>
      </c>
      <c r="F44" s="117">
        <v>122896</v>
      </c>
      <c r="G44" s="115">
        <f t="shared" si="3"/>
        <v>0.16765754729078958</v>
      </c>
      <c r="H44" s="116">
        <v>129887</v>
      </c>
      <c r="I44" s="115">
        <f t="shared" si="1"/>
        <v>-0.05382370830029182</v>
      </c>
    </row>
    <row r="45" ht="15">
      <c r="A45" s="5" t="s">
        <v>102</v>
      </c>
    </row>
    <row r="46" ht="9.75" customHeight="1">
      <c r="A46" s="5"/>
    </row>
  </sheetData>
  <sheetProtection/>
  <mergeCells count="4">
    <mergeCell ref="B2:E2"/>
    <mergeCell ref="F2:I2"/>
    <mergeCell ref="A2:A3"/>
    <mergeCell ref="A1:I1"/>
  </mergeCells>
  <conditionalFormatting sqref="I1:I65536 E1:E65536">
    <cfRule type="cellIs" priority="1" dxfId="0" operator="lessThan" stopIfTrue="1">
      <formula>0</formula>
    </cfRule>
  </conditionalFormatting>
  <printOptions/>
  <pageMargins left="0.47" right="0.24" top="0.36" bottom="0.18" header="0.25" footer="0.18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6"/>
  <sheetViews>
    <sheetView zoomScale="95" zoomScaleNormal="95" zoomScalePageLayoutView="0" workbookViewId="0" topLeftCell="A1">
      <selection activeCell="O1" sqref="O1"/>
    </sheetView>
  </sheetViews>
  <sheetFormatPr defaultColWidth="10.8515625" defaultRowHeight="15"/>
  <cols>
    <col min="1" max="1" width="17.28125" style="66" customWidth="1"/>
    <col min="2" max="2" width="13.28125" style="66" customWidth="1"/>
    <col min="3" max="3" width="12.7109375" style="134" customWidth="1"/>
    <col min="4" max="4" width="13.00390625" style="66" customWidth="1"/>
    <col min="5" max="5" width="10.7109375" style="134" customWidth="1"/>
    <col min="6" max="6" width="13.421875" style="66" customWidth="1"/>
    <col min="7" max="7" width="12.140625" style="134" customWidth="1"/>
    <col min="8" max="8" width="13.421875" style="66" customWidth="1"/>
    <col min="9" max="9" width="10.7109375" style="134" customWidth="1"/>
    <col min="10" max="16384" width="10.8515625" style="66" customWidth="1"/>
  </cols>
  <sheetData>
    <row r="1" spans="1:9" ht="21" customHeight="1" thickBot="1">
      <c r="A1" s="437" t="s">
        <v>151</v>
      </c>
      <c r="B1" s="438"/>
      <c r="C1" s="438"/>
      <c r="D1" s="438"/>
      <c r="E1" s="438"/>
      <c r="F1" s="438"/>
      <c r="G1" s="438"/>
      <c r="H1" s="438"/>
      <c r="I1" s="439"/>
    </row>
    <row r="2" spans="1:9" ht="15.75" thickBot="1">
      <c r="A2" s="435" t="s">
        <v>150</v>
      </c>
      <c r="B2" s="430" t="s">
        <v>50</v>
      </c>
      <c r="C2" s="431"/>
      <c r="D2" s="431"/>
      <c r="E2" s="434"/>
      <c r="F2" s="431" t="s">
        <v>49</v>
      </c>
      <c r="G2" s="431"/>
      <c r="H2" s="431"/>
      <c r="I2" s="434"/>
    </row>
    <row r="3" spans="1:9" s="128" customFormat="1" ht="31.5" customHeight="1" thickBot="1">
      <c r="A3" s="436"/>
      <c r="B3" s="86" t="s">
        <v>48</v>
      </c>
      <c r="C3" s="186" t="s">
        <v>45</v>
      </c>
      <c r="D3" s="86" t="s">
        <v>47</v>
      </c>
      <c r="E3" s="185" t="s">
        <v>43</v>
      </c>
      <c r="F3" s="86" t="s">
        <v>46</v>
      </c>
      <c r="G3" s="186" t="s">
        <v>45</v>
      </c>
      <c r="H3" s="86" t="s">
        <v>44</v>
      </c>
      <c r="I3" s="185" t="s">
        <v>43</v>
      </c>
    </row>
    <row r="4" spans="1:9" s="179" customFormat="1" ht="15" customHeight="1" thickBot="1">
      <c r="A4" s="184" t="s">
        <v>42</v>
      </c>
      <c r="B4" s="183">
        <f>B5+B10+B15+B20+B25+B30+B35+B40+B48+B44</f>
        <v>733018</v>
      </c>
      <c r="C4" s="182">
        <f aca="true" t="shared" si="0" ref="C4:C35">(B4/$B$4)</f>
        <v>1</v>
      </c>
      <c r="D4" s="181">
        <f>D5+D10+D15+D20+D25+D30+D35+D40+D48+D44</f>
        <v>757080</v>
      </c>
      <c r="E4" s="180">
        <f>(B4/D4-1)</f>
        <v>-0.031782638558672804</v>
      </c>
      <c r="F4" s="183">
        <f>F5+F10+F15+F20+F25+F30+F35+F40+F48+F44</f>
        <v>733018</v>
      </c>
      <c r="G4" s="182">
        <f aca="true" t="shared" si="1" ref="G4:G35">(F4/$F$4)</f>
        <v>1</v>
      </c>
      <c r="H4" s="181">
        <f>H5+H10+H15+H20+H25+H30+H35+H40+H48+H44</f>
        <v>757080</v>
      </c>
      <c r="I4" s="180">
        <f aca="true" t="shared" si="2" ref="I4:I35">(F4/H4-1)</f>
        <v>-0.031782638558672804</v>
      </c>
    </row>
    <row r="5" spans="1:15" s="174" customFormat="1" ht="15.75" customHeight="1">
      <c r="A5" s="169" t="s">
        <v>141</v>
      </c>
      <c r="B5" s="178">
        <f>SUM(B6:B9)</f>
        <v>69989</v>
      </c>
      <c r="C5" s="166">
        <f t="shared" si="0"/>
        <v>0.09548060211345424</v>
      </c>
      <c r="D5" s="177">
        <f>SUM(D6:D9)</f>
        <v>77400</v>
      </c>
      <c r="E5" s="168">
        <f>(B5/D5-1)</f>
        <v>-0.09574935400516793</v>
      </c>
      <c r="F5" s="178">
        <f>SUM(F6:F9)</f>
        <v>69989</v>
      </c>
      <c r="G5" s="166">
        <f t="shared" si="1"/>
        <v>0.09548060211345424</v>
      </c>
      <c r="H5" s="177">
        <f>SUM(H6:H9)</f>
        <v>77400</v>
      </c>
      <c r="I5" s="164">
        <f t="shared" si="2"/>
        <v>-0.09574935400516793</v>
      </c>
      <c r="K5" s="175"/>
      <c r="L5" s="176"/>
      <c r="M5" s="175"/>
      <c r="N5" s="175"/>
      <c r="O5" s="175"/>
    </row>
    <row r="6" spans="1:10" ht="15.75" customHeight="1">
      <c r="A6" s="148" t="s">
        <v>41</v>
      </c>
      <c r="B6" s="173">
        <v>54388</v>
      </c>
      <c r="C6" s="147">
        <f t="shared" si="0"/>
        <v>0.07419735941000084</v>
      </c>
      <c r="D6" s="172">
        <v>53797</v>
      </c>
      <c r="E6" s="145">
        <f>(B6/D6-1)</f>
        <v>0.010985742699407108</v>
      </c>
      <c r="F6" s="173">
        <v>54388</v>
      </c>
      <c r="G6" s="147">
        <f t="shared" si="1"/>
        <v>0.07419735941000084</v>
      </c>
      <c r="H6" s="172">
        <v>53797</v>
      </c>
      <c r="I6" s="143">
        <f t="shared" si="2"/>
        <v>0.010985742699407108</v>
      </c>
      <c r="J6" s="136"/>
    </row>
    <row r="7" spans="1:10" ht="15.75" customHeight="1">
      <c r="A7" s="148" t="s">
        <v>40</v>
      </c>
      <c r="B7" s="173">
        <v>10356</v>
      </c>
      <c r="C7" s="147">
        <f t="shared" si="0"/>
        <v>0.014127893175883812</v>
      </c>
      <c r="D7" s="172">
        <v>14485</v>
      </c>
      <c r="E7" s="145">
        <f>(B7/D7-1)</f>
        <v>-0.28505350362443904</v>
      </c>
      <c r="F7" s="173">
        <v>10356</v>
      </c>
      <c r="G7" s="147">
        <f t="shared" si="1"/>
        <v>0.014127893175883812</v>
      </c>
      <c r="H7" s="172">
        <v>14485</v>
      </c>
      <c r="I7" s="143">
        <f t="shared" si="2"/>
        <v>-0.28505350362443904</v>
      </c>
      <c r="J7" s="136"/>
    </row>
    <row r="8" spans="1:10" ht="15.75" customHeight="1">
      <c r="A8" s="148" t="s">
        <v>39</v>
      </c>
      <c r="B8" s="173">
        <v>5223</v>
      </c>
      <c r="C8" s="147">
        <f t="shared" si="0"/>
        <v>0.007125336622020196</v>
      </c>
      <c r="D8" s="172">
        <v>9101</v>
      </c>
      <c r="E8" s="145">
        <f>(B8/D8-1)</f>
        <v>-0.4261070212064608</v>
      </c>
      <c r="F8" s="173">
        <v>5223</v>
      </c>
      <c r="G8" s="147">
        <f t="shared" si="1"/>
        <v>0.007125336622020196</v>
      </c>
      <c r="H8" s="172">
        <v>9101</v>
      </c>
      <c r="I8" s="143">
        <f t="shared" si="2"/>
        <v>-0.4261070212064608</v>
      </c>
      <c r="J8" s="136"/>
    </row>
    <row r="9" spans="1:10" ht="15.75" customHeight="1" thickBot="1">
      <c r="A9" s="148" t="s">
        <v>149</v>
      </c>
      <c r="B9" s="173">
        <v>22</v>
      </c>
      <c r="C9" s="147">
        <f t="shared" si="0"/>
        <v>3.0012905549386236E-05</v>
      </c>
      <c r="D9" s="172">
        <v>17</v>
      </c>
      <c r="E9" s="143"/>
      <c r="F9" s="173">
        <v>22</v>
      </c>
      <c r="G9" s="147">
        <f t="shared" si="1"/>
        <v>3.0012905549386236E-05</v>
      </c>
      <c r="H9" s="172">
        <v>17</v>
      </c>
      <c r="I9" s="143">
        <f t="shared" si="2"/>
        <v>0.2941176470588236</v>
      </c>
      <c r="J9" s="136"/>
    </row>
    <row r="10" spans="1:10" s="156" customFormat="1" ht="15.75" customHeight="1">
      <c r="A10" s="169" t="s">
        <v>142</v>
      </c>
      <c r="B10" s="171">
        <f>SUM(B11:B14)</f>
        <v>71921</v>
      </c>
      <c r="C10" s="166">
        <f t="shared" si="0"/>
        <v>0.09811628090988216</v>
      </c>
      <c r="D10" s="165">
        <f>SUM(D11:D14)</f>
        <v>78517</v>
      </c>
      <c r="E10" s="168">
        <f aca="true" t="shared" si="3" ref="E10:E55">(B10/D10-1)</f>
        <v>-0.08400728504655042</v>
      </c>
      <c r="F10" s="167">
        <f>SUM(F11:F14)</f>
        <v>71921</v>
      </c>
      <c r="G10" s="168">
        <f t="shared" si="1"/>
        <v>0.09811628090988216</v>
      </c>
      <c r="H10" s="165">
        <f>SUM(H11:H14)</f>
        <v>78517</v>
      </c>
      <c r="I10" s="164">
        <f t="shared" si="2"/>
        <v>-0.08400728504655042</v>
      </c>
      <c r="J10" s="157"/>
    </row>
    <row r="11" spans="1:10" ht="15.75" customHeight="1">
      <c r="A11" s="148" t="s">
        <v>41</v>
      </c>
      <c r="B11" s="170">
        <v>45526</v>
      </c>
      <c r="C11" s="147">
        <f t="shared" si="0"/>
        <v>0.06210761536551626</v>
      </c>
      <c r="D11" s="146">
        <v>44991</v>
      </c>
      <c r="E11" s="145">
        <f t="shared" si="3"/>
        <v>0.011891267142317252</v>
      </c>
      <c r="F11" s="75">
        <v>45526</v>
      </c>
      <c r="G11" s="147">
        <f t="shared" si="1"/>
        <v>0.06210761536551626</v>
      </c>
      <c r="H11" s="146">
        <v>44991</v>
      </c>
      <c r="I11" s="143">
        <f t="shared" si="2"/>
        <v>0.011891267142317252</v>
      </c>
      <c r="J11" s="136"/>
    </row>
    <row r="12" spans="1:10" ht="15.75" customHeight="1">
      <c r="A12" s="148" t="s">
        <v>39</v>
      </c>
      <c r="B12" s="170">
        <v>15060</v>
      </c>
      <c r="C12" s="147">
        <f t="shared" si="0"/>
        <v>0.020545198071534397</v>
      </c>
      <c r="D12" s="146">
        <v>17187</v>
      </c>
      <c r="E12" s="145">
        <f t="shared" si="3"/>
        <v>-0.12375632745679876</v>
      </c>
      <c r="F12" s="75">
        <v>15060</v>
      </c>
      <c r="G12" s="147">
        <f t="shared" si="1"/>
        <v>0.020545198071534397</v>
      </c>
      <c r="H12" s="146">
        <v>17187</v>
      </c>
      <c r="I12" s="143">
        <f t="shared" si="2"/>
        <v>-0.12375632745679876</v>
      </c>
      <c r="J12" s="136"/>
    </row>
    <row r="13" spans="1:10" ht="15.75" customHeight="1">
      <c r="A13" s="148" t="s">
        <v>40</v>
      </c>
      <c r="B13" s="170">
        <v>11247</v>
      </c>
      <c r="C13" s="147">
        <f t="shared" si="0"/>
        <v>0.015343415850633955</v>
      </c>
      <c r="D13" s="146">
        <v>16216</v>
      </c>
      <c r="E13" s="145">
        <f t="shared" si="3"/>
        <v>-0.30642575234336455</v>
      </c>
      <c r="F13" s="75">
        <v>11247</v>
      </c>
      <c r="G13" s="147">
        <f t="shared" si="1"/>
        <v>0.015343415850633955</v>
      </c>
      <c r="H13" s="146">
        <v>16216</v>
      </c>
      <c r="I13" s="143">
        <f t="shared" si="2"/>
        <v>-0.30642575234336455</v>
      </c>
      <c r="J13" s="136"/>
    </row>
    <row r="14" spans="1:10" ht="15.75" customHeight="1" thickBot="1">
      <c r="A14" s="148" t="s">
        <v>149</v>
      </c>
      <c r="B14" s="170">
        <v>88</v>
      </c>
      <c r="C14" s="147">
        <f t="shared" si="0"/>
        <v>0.00012005162219754494</v>
      </c>
      <c r="D14" s="146">
        <v>123</v>
      </c>
      <c r="E14" s="145">
        <f t="shared" si="3"/>
        <v>-0.2845528455284553</v>
      </c>
      <c r="F14" s="75">
        <v>88</v>
      </c>
      <c r="G14" s="147">
        <f t="shared" si="1"/>
        <v>0.00012005162219754494</v>
      </c>
      <c r="H14" s="146">
        <v>123</v>
      </c>
      <c r="I14" s="143">
        <f t="shared" si="2"/>
        <v>-0.2845528455284553</v>
      </c>
      <c r="J14" s="136"/>
    </row>
    <row r="15" spans="1:10" s="156" customFormat="1" ht="15.75" customHeight="1">
      <c r="A15" s="169" t="s">
        <v>140</v>
      </c>
      <c r="B15" s="171">
        <f>SUM(B16:B19)</f>
        <v>60876</v>
      </c>
      <c r="C15" s="166">
        <f t="shared" si="0"/>
        <v>0.08304843810111075</v>
      </c>
      <c r="D15" s="165">
        <f>SUM(D16:D19)</f>
        <v>64633</v>
      </c>
      <c r="E15" s="168">
        <f t="shared" si="3"/>
        <v>-0.05812820076431546</v>
      </c>
      <c r="F15" s="167">
        <f>SUM(F16:F19)</f>
        <v>60876</v>
      </c>
      <c r="G15" s="166">
        <f t="shared" si="1"/>
        <v>0.08304843810111075</v>
      </c>
      <c r="H15" s="165">
        <f>SUM(H16:H19)</f>
        <v>64633</v>
      </c>
      <c r="I15" s="164">
        <f t="shared" si="2"/>
        <v>-0.05812820076431546</v>
      </c>
      <c r="J15" s="157"/>
    </row>
    <row r="16" spans="1:10" ht="15.75" customHeight="1">
      <c r="A16" s="163" t="s">
        <v>41</v>
      </c>
      <c r="B16" s="170">
        <v>31999</v>
      </c>
      <c r="C16" s="147">
        <f t="shared" si="0"/>
        <v>0.04365377112158228</v>
      </c>
      <c r="D16" s="146">
        <v>34481</v>
      </c>
      <c r="E16" s="145">
        <f t="shared" si="3"/>
        <v>-0.07198167106522435</v>
      </c>
      <c r="F16" s="75">
        <v>31999</v>
      </c>
      <c r="G16" s="147">
        <f t="shared" si="1"/>
        <v>0.04365377112158228</v>
      </c>
      <c r="H16" s="146">
        <v>34481</v>
      </c>
      <c r="I16" s="143">
        <f t="shared" si="2"/>
        <v>-0.07198167106522435</v>
      </c>
      <c r="J16" s="136"/>
    </row>
    <row r="17" spans="1:10" ht="15.75" customHeight="1">
      <c r="A17" s="148" t="s">
        <v>39</v>
      </c>
      <c r="B17" s="170">
        <v>16164</v>
      </c>
      <c r="C17" s="147">
        <f t="shared" si="0"/>
        <v>0.02205130024092178</v>
      </c>
      <c r="D17" s="146">
        <v>14104</v>
      </c>
      <c r="E17" s="145">
        <f t="shared" si="3"/>
        <v>0.1460578559273964</v>
      </c>
      <c r="F17" s="75">
        <v>16164</v>
      </c>
      <c r="G17" s="147">
        <f t="shared" si="1"/>
        <v>0.02205130024092178</v>
      </c>
      <c r="H17" s="146">
        <v>14104</v>
      </c>
      <c r="I17" s="143">
        <f t="shared" si="2"/>
        <v>0.1460578559273964</v>
      </c>
      <c r="J17" s="136"/>
    </row>
    <row r="18" spans="1:10" ht="15.75" customHeight="1">
      <c r="A18" s="148" t="s">
        <v>40</v>
      </c>
      <c r="B18" s="170">
        <v>12498</v>
      </c>
      <c r="C18" s="147">
        <f t="shared" si="0"/>
        <v>0.017050058798010418</v>
      </c>
      <c r="D18" s="146">
        <v>15813</v>
      </c>
      <c r="E18" s="145">
        <f t="shared" si="3"/>
        <v>-0.2096376399165244</v>
      </c>
      <c r="F18" s="75">
        <v>12498</v>
      </c>
      <c r="G18" s="147">
        <f t="shared" si="1"/>
        <v>0.017050058798010418</v>
      </c>
      <c r="H18" s="146">
        <v>15813</v>
      </c>
      <c r="I18" s="143">
        <f t="shared" si="2"/>
        <v>-0.2096376399165244</v>
      </c>
      <c r="J18" s="136"/>
    </row>
    <row r="19" spans="1:10" ht="15.75" customHeight="1" thickBot="1">
      <c r="A19" s="163" t="s">
        <v>37</v>
      </c>
      <c r="B19" s="170">
        <v>215</v>
      </c>
      <c r="C19" s="147">
        <f t="shared" si="0"/>
        <v>0.00029330794059627456</v>
      </c>
      <c r="D19" s="146">
        <v>235</v>
      </c>
      <c r="E19" s="145">
        <f t="shared" si="3"/>
        <v>-0.08510638297872342</v>
      </c>
      <c r="F19" s="75">
        <v>215</v>
      </c>
      <c r="G19" s="147">
        <f t="shared" si="1"/>
        <v>0.00029330794059627456</v>
      </c>
      <c r="H19" s="146">
        <v>235</v>
      </c>
      <c r="I19" s="143">
        <f t="shared" si="2"/>
        <v>-0.08510638297872342</v>
      </c>
      <c r="J19" s="136"/>
    </row>
    <row r="20" spans="1:10" s="156" customFormat="1" ht="15.75" customHeight="1">
      <c r="A20" s="169" t="s">
        <v>139</v>
      </c>
      <c r="B20" s="167">
        <f>SUM(B21:B24)</f>
        <v>50930</v>
      </c>
      <c r="C20" s="166">
        <f t="shared" si="0"/>
        <v>0.06947987634682913</v>
      </c>
      <c r="D20" s="165">
        <f>SUM(D21:D24)</f>
        <v>47742</v>
      </c>
      <c r="E20" s="168">
        <f t="shared" si="3"/>
        <v>0.06677558543839801</v>
      </c>
      <c r="F20" s="167">
        <f>SUM(F21:F24)</f>
        <v>50930</v>
      </c>
      <c r="G20" s="166">
        <f t="shared" si="1"/>
        <v>0.06947987634682913</v>
      </c>
      <c r="H20" s="165">
        <f>SUM(H21:H24)</f>
        <v>47742</v>
      </c>
      <c r="I20" s="164">
        <f t="shared" si="2"/>
        <v>0.06677558543839801</v>
      </c>
      <c r="J20" s="157"/>
    </row>
    <row r="21" spans="1:10" ht="15.75" customHeight="1">
      <c r="A21" s="148" t="s">
        <v>41</v>
      </c>
      <c r="B21" s="75">
        <v>28115</v>
      </c>
      <c r="C21" s="147">
        <f t="shared" si="0"/>
        <v>0.038355129069136094</v>
      </c>
      <c r="D21" s="146">
        <v>23248</v>
      </c>
      <c r="E21" s="145">
        <f t="shared" si="3"/>
        <v>0.2093513420509292</v>
      </c>
      <c r="F21" s="75">
        <v>28115</v>
      </c>
      <c r="G21" s="147">
        <f t="shared" si="1"/>
        <v>0.038355129069136094</v>
      </c>
      <c r="H21" s="146">
        <v>23248</v>
      </c>
      <c r="I21" s="143">
        <f t="shared" si="2"/>
        <v>0.2093513420509292</v>
      </c>
      <c r="J21" s="136"/>
    </row>
    <row r="22" spans="1:10" ht="15.75" customHeight="1">
      <c r="A22" s="148" t="s">
        <v>40</v>
      </c>
      <c r="B22" s="75">
        <v>11340</v>
      </c>
      <c r="C22" s="147">
        <f t="shared" si="0"/>
        <v>0.015470288587729086</v>
      </c>
      <c r="D22" s="146">
        <v>11507</v>
      </c>
      <c r="E22" s="145">
        <f t="shared" si="3"/>
        <v>-0.014512905188146297</v>
      </c>
      <c r="F22" s="75">
        <v>11340</v>
      </c>
      <c r="G22" s="147">
        <f t="shared" si="1"/>
        <v>0.015470288587729086</v>
      </c>
      <c r="H22" s="146">
        <v>11507</v>
      </c>
      <c r="I22" s="143">
        <f t="shared" si="2"/>
        <v>-0.014512905188146297</v>
      </c>
      <c r="J22" s="136"/>
    </row>
    <row r="23" spans="1:10" ht="15.75" customHeight="1">
      <c r="A23" s="148" t="s">
        <v>39</v>
      </c>
      <c r="B23" s="75">
        <v>11184</v>
      </c>
      <c r="C23" s="147">
        <f t="shared" si="0"/>
        <v>0.015257469802924348</v>
      </c>
      <c r="D23" s="146">
        <v>12781</v>
      </c>
      <c r="E23" s="145">
        <f t="shared" si="3"/>
        <v>-0.12495109928800563</v>
      </c>
      <c r="F23" s="75">
        <v>11184</v>
      </c>
      <c r="G23" s="147">
        <f t="shared" si="1"/>
        <v>0.015257469802924348</v>
      </c>
      <c r="H23" s="146">
        <v>12781</v>
      </c>
      <c r="I23" s="143">
        <f t="shared" si="2"/>
        <v>-0.12495109928800563</v>
      </c>
      <c r="J23" s="136"/>
    </row>
    <row r="24" spans="1:10" ht="15.75" customHeight="1" thickBot="1">
      <c r="A24" s="148" t="s">
        <v>37</v>
      </c>
      <c r="B24" s="75">
        <v>291</v>
      </c>
      <c r="C24" s="147">
        <f t="shared" si="0"/>
        <v>0.00039698888703960884</v>
      </c>
      <c r="D24" s="146">
        <v>206</v>
      </c>
      <c r="E24" s="145">
        <f t="shared" si="3"/>
        <v>0.412621359223301</v>
      </c>
      <c r="F24" s="75">
        <v>291</v>
      </c>
      <c r="G24" s="147">
        <f t="shared" si="1"/>
        <v>0.00039698888703960884</v>
      </c>
      <c r="H24" s="146">
        <v>206</v>
      </c>
      <c r="I24" s="143">
        <f t="shared" si="2"/>
        <v>0.412621359223301</v>
      </c>
      <c r="J24" s="136"/>
    </row>
    <row r="25" spans="1:10" s="156" customFormat="1" ht="15.75" customHeight="1">
      <c r="A25" s="169" t="s">
        <v>135</v>
      </c>
      <c r="B25" s="167">
        <f>SUM(B26:B29)</f>
        <v>23167</v>
      </c>
      <c r="C25" s="166">
        <f t="shared" si="0"/>
        <v>0.03160495376648322</v>
      </c>
      <c r="D25" s="165">
        <f>SUM(D26:D29)</f>
        <v>22832</v>
      </c>
      <c r="E25" s="168">
        <f t="shared" si="3"/>
        <v>0.014672389628591409</v>
      </c>
      <c r="F25" s="167">
        <f>SUM(F26:F29)</f>
        <v>23167</v>
      </c>
      <c r="G25" s="166">
        <f t="shared" si="1"/>
        <v>0.03160495376648322</v>
      </c>
      <c r="H25" s="165">
        <f>SUM(H26:H29)</f>
        <v>22832</v>
      </c>
      <c r="I25" s="164">
        <f t="shared" si="2"/>
        <v>0.014672389628591409</v>
      </c>
      <c r="J25" s="157"/>
    </row>
    <row r="26" spans="1:10" ht="15.75" customHeight="1">
      <c r="A26" s="148" t="s">
        <v>39</v>
      </c>
      <c r="B26" s="75">
        <v>13280</v>
      </c>
      <c r="C26" s="147">
        <f t="shared" si="0"/>
        <v>0.018116881167993145</v>
      </c>
      <c r="D26" s="146">
        <v>13618</v>
      </c>
      <c r="E26" s="145">
        <f t="shared" si="3"/>
        <v>-0.024820091055955396</v>
      </c>
      <c r="F26" s="75">
        <v>13280</v>
      </c>
      <c r="G26" s="147">
        <f t="shared" si="1"/>
        <v>0.018116881167993145</v>
      </c>
      <c r="H26" s="146">
        <v>13618</v>
      </c>
      <c r="I26" s="143">
        <f t="shared" si="2"/>
        <v>-0.024820091055955396</v>
      </c>
      <c r="J26" s="136"/>
    </row>
    <row r="27" spans="1:10" ht="15.75" customHeight="1">
      <c r="A27" s="148" t="s">
        <v>41</v>
      </c>
      <c r="B27" s="75">
        <v>7565</v>
      </c>
      <c r="C27" s="147">
        <f t="shared" si="0"/>
        <v>0.010320346840050313</v>
      </c>
      <c r="D27" s="146">
        <v>6148</v>
      </c>
      <c r="E27" s="145">
        <f t="shared" si="3"/>
        <v>0.2304814573845153</v>
      </c>
      <c r="F27" s="75">
        <v>7565</v>
      </c>
      <c r="G27" s="147">
        <f t="shared" si="1"/>
        <v>0.010320346840050313</v>
      </c>
      <c r="H27" s="146">
        <v>6148</v>
      </c>
      <c r="I27" s="143">
        <f t="shared" si="2"/>
        <v>0.2304814573845153</v>
      </c>
      <c r="J27" s="136"/>
    </row>
    <row r="28" spans="1:10" ht="15.75" customHeight="1">
      <c r="A28" s="148" t="s">
        <v>40</v>
      </c>
      <c r="B28" s="75">
        <v>2265</v>
      </c>
      <c r="C28" s="147">
        <f t="shared" si="0"/>
        <v>0.0030899650486072646</v>
      </c>
      <c r="D28" s="146">
        <v>2847</v>
      </c>
      <c r="E28" s="145">
        <f t="shared" si="3"/>
        <v>-0.2044257112750263</v>
      </c>
      <c r="F28" s="75">
        <v>2265</v>
      </c>
      <c r="G28" s="147">
        <f t="shared" si="1"/>
        <v>0.0030899650486072646</v>
      </c>
      <c r="H28" s="146">
        <v>2847</v>
      </c>
      <c r="I28" s="143">
        <f t="shared" si="2"/>
        <v>-0.2044257112750263</v>
      </c>
      <c r="J28" s="136"/>
    </row>
    <row r="29" spans="1:10" ht="15.75" customHeight="1" thickBot="1">
      <c r="A29" s="148" t="s">
        <v>37</v>
      </c>
      <c r="B29" s="75">
        <v>57</v>
      </c>
      <c r="C29" s="147">
        <f t="shared" si="0"/>
        <v>7.776070983250071E-05</v>
      </c>
      <c r="D29" s="146">
        <v>219</v>
      </c>
      <c r="E29" s="145">
        <f t="shared" si="3"/>
        <v>-0.7397260273972603</v>
      </c>
      <c r="F29" s="75">
        <v>57</v>
      </c>
      <c r="G29" s="147">
        <f t="shared" si="1"/>
        <v>7.776070983250071E-05</v>
      </c>
      <c r="H29" s="146">
        <v>219</v>
      </c>
      <c r="I29" s="143">
        <f t="shared" si="2"/>
        <v>-0.7397260273972603</v>
      </c>
      <c r="J29" s="136"/>
    </row>
    <row r="30" spans="1:10" s="156" customFormat="1" ht="15.75" customHeight="1">
      <c r="A30" s="169" t="s">
        <v>136</v>
      </c>
      <c r="B30" s="167">
        <f>SUM(B31:B34)</f>
        <v>26007</v>
      </c>
      <c r="C30" s="166">
        <f t="shared" si="0"/>
        <v>0.03547934702831308</v>
      </c>
      <c r="D30" s="165">
        <f>SUM(D31:D34)</f>
        <v>25600</v>
      </c>
      <c r="E30" s="168">
        <f t="shared" si="3"/>
        <v>0.015898437499999973</v>
      </c>
      <c r="F30" s="167">
        <f>SUM(F31:F34)</f>
        <v>26007</v>
      </c>
      <c r="G30" s="166">
        <f t="shared" si="1"/>
        <v>0.03547934702831308</v>
      </c>
      <c r="H30" s="165">
        <f>SUM(H31:H34)</f>
        <v>25600</v>
      </c>
      <c r="I30" s="164">
        <f t="shared" si="2"/>
        <v>0.015898437499999973</v>
      </c>
      <c r="J30" s="157"/>
    </row>
    <row r="31" spans="1:10" ht="15.75" customHeight="1">
      <c r="A31" s="148" t="s">
        <v>39</v>
      </c>
      <c r="B31" s="75">
        <v>16058</v>
      </c>
      <c r="C31" s="147">
        <f t="shared" si="0"/>
        <v>0.02190669260509292</v>
      </c>
      <c r="D31" s="146">
        <v>13322</v>
      </c>
      <c r="E31" s="145">
        <f t="shared" si="3"/>
        <v>0.20537456838312562</v>
      </c>
      <c r="F31" s="75">
        <v>16058</v>
      </c>
      <c r="G31" s="147">
        <f t="shared" si="1"/>
        <v>0.02190669260509292</v>
      </c>
      <c r="H31" s="146">
        <v>13322</v>
      </c>
      <c r="I31" s="143">
        <f t="shared" si="2"/>
        <v>0.20537456838312562</v>
      </c>
      <c r="J31" s="136"/>
    </row>
    <row r="32" spans="1:10" ht="15.75" customHeight="1">
      <c r="A32" s="148" t="s">
        <v>40</v>
      </c>
      <c r="B32" s="75">
        <v>5896</v>
      </c>
      <c r="C32" s="147">
        <f t="shared" si="0"/>
        <v>0.008043458687235511</v>
      </c>
      <c r="D32" s="146">
        <v>7835</v>
      </c>
      <c r="E32" s="145">
        <f t="shared" si="3"/>
        <v>-0.24747925973197193</v>
      </c>
      <c r="F32" s="75">
        <v>5896</v>
      </c>
      <c r="G32" s="147">
        <f t="shared" si="1"/>
        <v>0.008043458687235511</v>
      </c>
      <c r="H32" s="146">
        <v>7835</v>
      </c>
      <c r="I32" s="143">
        <f t="shared" si="2"/>
        <v>-0.24747925973197193</v>
      </c>
      <c r="J32" s="136"/>
    </row>
    <row r="33" spans="1:10" ht="15.75" customHeight="1">
      <c r="A33" s="148" t="s">
        <v>41</v>
      </c>
      <c r="B33" s="75">
        <v>3985</v>
      </c>
      <c r="C33" s="147">
        <f t="shared" si="0"/>
        <v>0.005436428573377461</v>
      </c>
      <c r="D33" s="146">
        <v>4391</v>
      </c>
      <c r="E33" s="145">
        <f t="shared" si="3"/>
        <v>-0.09246185379184702</v>
      </c>
      <c r="F33" s="75">
        <v>3985</v>
      </c>
      <c r="G33" s="147">
        <f t="shared" si="1"/>
        <v>0.005436428573377461</v>
      </c>
      <c r="H33" s="146">
        <v>4391</v>
      </c>
      <c r="I33" s="143">
        <f t="shared" si="2"/>
        <v>-0.09246185379184702</v>
      </c>
      <c r="J33" s="136"/>
    </row>
    <row r="34" spans="1:10" ht="15.75" customHeight="1" thickBot="1">
      <c r="A34" s="148" t="s">
        <v>37</v>
      </c>
      <c r="B34" s="70">
        <v>68</v>
      </c>
      <c r="C34" s="141">
        <f t="shared" si="0"/>
        <v>9.276716260719382E-05</v>
      </c>
      <c r="D34" s="140">
        <v>52</v>
      </c>
      <c r="E34" s="139">
        <f t="shared" si="3"/>
        <v>0.3076923076923077</v>
      </c>
      <c r="F34" s="70">
        <v>68</v>
      </c>
      <c r="G34" s="141">
        <f t="shared" si="1"/>
        <v>9.276716260719382E-05</v>
      </c>
      <c r="H34" s="140">
        <v>52</v>
      </c>
      <c r="I34" s="137">
        <f t="shared" si="2"/>
        <v>0.3076923076923077</v>
      </c>
      <c r="J34" s="136"/>
    </row>
    <row r="35" spans="1:10" s="156" customFormat="1" ht="15.75" customHeight="1">
      <c r="A35" s="169" t="s">
        <v>134</v>
      </c>
      <c r="B35" s="167">
        <f>SUM(B36:B39)</f>
        <v>23027</v>
      </c>
      <c r="C35" s="166">
        <f t="shared" si="0"/>
        <v>0.03141396254935076</v>
      </c>
      <c r="D35" s="165">
        <f>SUM(D36:D39)</f>
        <v>20856</v>
      </c>
      <c r="E35" s="168">
        <f t="shared" si="3"/>
        <v>0.10409474491752979</v>
      </c>
      <c r="F35" s="167">
        <f>SUM(F36:F39)</f>
        <v>23027</v>
      </c>
      <c r="G35" s="166">
        <f t="shared" si="1"/>
        <v>0.03141396254935076</v>
      </c>
      <c r="H35" s="165">
        <f>SUM(H36:H39)</f>
        <v>20856</v>
      </c>
      <c r="I35" s="164">
        <f t="shared" si="2"/>
        <v>0.10409474491752979</v>
      </c>
      <c r="J35" s="157"/>
    </row>
    <row r="36" spans="1:10" ht="15.75" customHeight="1">
      <c r="A36" s="148" t="s">
        <v>41</v>
      </c>
      <c r="B36" s="75">
        <v>12371</v>
      </c>
      <c r="C36" s="147">
        <f aca="true" t="shared" si="4" ref="C36:C55">(B36/$B$4)</f>
        <v>0.016876802479611687</v>
      </c>
      <c r="D36" s="146">
        <v>7821</v>
      </c>
      <c r="E36" s="145">
        <f t="shared" si="3"/>
        <v>0.58176703746324</v>
      </c>
      <c r="F36" s="75">
        <v>12371</v>
      </c>
      <c r="G36" s="147">
        <f aca="true" t="shared" si="5" ref="G36:G55">(F36/$F$4)</f>
        <v>0.016876802479611687</v>
      </c>
      <c r="H36" s="146">
        <v>7821</v>
      </c>
      <c r="I36" s="143">
        <f aca="true" t="shared" si="6" ref="I36:I55">(F36/H36-1)</f>
        <v>0.58176703746324</v>
      </c>
      <c r="J36" s="136"/>
    </row>
    <row r="37" spans="1:10" ht="15.75" customHeight="1">
      <c r="A37" s="148" t="s">
        <v>40</v>
      </c>
      <c r="B37" s="75">
        <v>7729</v>
      </c>
      <c r="C37" s="147">
        <f t="shared" si="4"/>
        <v>0.010544079408691192</v>
      </c>
      <c r="D37" s="146">
        <v>7056</v>
      </c>
      <c r="E37" s="145">
        <f t="shared" si="3"/>
        <v>0.09537981859410438</v>
      </c>
      <c r="F37" s="75">
        <v>7729</v>
      </c>
      <c r="G37" s="147">
        <f t="shared" si="5"/>
        <v>0.010544079408691192</v>
      </c>
      <c r="H37" s="146">
        <v>7056</v>
      </c>
      <c r="I37" s="143">
        <f t="shared" si="6"/>
        <v>0.09537981859410438</v>
      </c>
      <c r="J37" s="136"/>
    </row>
    <row r="38" spans="1:10" ht="15.75" customHeight="1">
      <c r="A38" s="148" t="s">
        <v>39</v>
      </c>
      <c r="B38" s="75">
        <v>2851</v>
      </c>
      <c r="C38" s="147">
        <f t="shared" si="4"/>
        <v>0.0038893997146045526</v>
      </c>
      <c r="D38" s="146">
        <v>5935</v>
      </c>
      <c r="E38" s="145">
        <f t="shared" si="3"/>
        <v>-0.5196293176074136</v>
      </c>
      <c r="F38" s="75">
        <v>2851</v>
      </c>
      <c r="G38" s="147">
        <f t="shared" si="5"/>
        <v>0.0038893997146045526</v>
      </c>
      <c r="H38" s="146">
        <v>5935</v>
      </c>
      <c r="I38" s="143">
        <f t="shared" si="6"/>
        <v>-0.5196293176074136</v>
      </c>
      <c r="J38" s="136"/>
    </row>
    <row r="39" spans="1:10" ht="15.75" customHeight="1" thickBot="1">
      <c r="A39" s="148" t="s">
        <v>149</v>
      </c>
      <c r="B39" s="75">
        <v>76</v>
      </c>
      <c r="C39" s="147">
        <f t="shared" si="4"/>
        <v>0.00010368094644333426</v>
      </c>
      <c r="D39" s="146">
        <v>44</v>
      </c>
      <c r="E39" s="145">
        <f t="shared" si="3"/>
        <v>0.7272727272727273</v>
      </c>
      <c r="F39" s="75">
        <v>76</v>
      </c>
      <c r="G39" s="147">
        <f t="shared" si="5"/>
        <v>0.00010368094644333426</v>
      </c>
      <c r="H39" s="146">
        <v>44</v>
      </c>
      <c r="I39" s="143">
        <f t="shared" si="6"/>
        <v>0.7272727272727273</v>
      </c>
      <c r="J39" s="136"/>
    </row>
    <row r="40" spans="1:10" s="156" customFormat="1" ht="15.75" customHeight="1">
      <c r="A40" s="169" t="s">
        <v>121</v>
      </c>
      <c r="B40" s="167">
        <f>SUM(B41:B43)</f>
        <v>8169</v>
      </c>
      <c r="C40" s="166">
        <f t="shared" si="4"/>
        <v>0.011144337519678917</v>
      </c>
      <c r="D40" s="165">
        <f>SUM(D41:D43)</f>
        <v>9751</v>
      </c>
      <c r="E40" s="168">
        <f t="shared" si="3"/>
        <v>-0.16223977027997127</v>
      </c>
      <c r="F40" s="167">
        <f>SUM(F41:F43)</f>
        <v>8169</v>
      </c>
      <c r="G40" s="166">
        <f t="shared" si="5"/>
        <v>0.011144337519678917</v>
      </c>
      <c r="H40" s="165">
        <f>SUM(H41:H43)</f>
        <v>9751</v>
      </c>
      <c r="I40" s="164">
        <f t="shared" si="6"/>
        <v>-0.16223977027997127</v>
      </c>
      <c r="J40" s="157"/>
    </row>
    <row r="41" spans="1:10" ht="15.75" customHeight="1">
      <c r="A41" s="163" t="s">
        <v>41</v>
      </c>
      <c r="B41" s="75">
        <v>6334</v>
      </c>
      <c r="C41" s="147">
        <f t="shared" si="4"/>
        <v>0.008640988352264201</v>
      </c>
      <c r="D41" s="146">
        <v>7232</v>
      </c>
      <c r="E41" s="145">
        <f t="shared" si="3"/>
        <v>-0.12417035398230092</v>
      </c>
      <c r="F41" s="75">
        <v>6334</v>
      </c>
      <c r="G41" s="147">
        <f t="shared" si="5"/>
        <v>0.008640988352264201</v>
      </c>
      <c r="H41" s="146">
        <v>7232</v>
      </c>
      <c r="I41" s="143">
        <f t="shared" si="6"/>
        <v>-0.12417035398230092</v>
      </c>
      <c r="J41" s="136"/>
    </row>
    <row r="42" spans="1:10" ht="15.75" customHeight="1">
      <c r="A42" s="163" t="s">
        <v>39</v>
      </c>
      <c r="B42" s="75">
        <v>1676</v>
      </c>
      <c r="C42" s="147">
        <f t="shared" si="4"/>
        <v>0.002286437713671424</v>
      </c>
      <c r="D42" s="146">
        <v>1887</v>
      </c>
      <c r="E42" s="145">
        <f t="shared" si="3"/>
        <v>-0.11181770005299418</v>
      </c>
      <c r="F42" s="75">
        <v>1676</v>
      </c>
      <c r="G42" s="147">
        <f t="shared" si="5"/>
        <v>0.002286437713671424</v>
      </c>
      <c r="H42" s="146">
        <v>1887</v>
      </c>
      <c r="I42" s="143">
        <f t="shared" si="6"/>
        <v>-0.11181770005299418</v>
      </c>
      <c r="J42" s="136"/>
    </row>
    <row r="43" spans="1:10" ht="15.75" customHeight="1" thickBot="1">
      <c r="A43" s="163" t="s">
        <v>149</v>
      </c>
      <c r="B43" s="75">
        <v>159</v>
      </c>
      <c r="C43" s="147">
        <f t="shared" si="4"/>
        <v>0.00021691145374329145</v>
      </c>
      <c r="D43" s="146">
        <v>632</v>
      </c>
      <c r="E43" s="145">
        <f t="shared" si="3"/>
        <v>-0.7484177215189873</v>
      </c>
      <c r="F43" s="75">
        <v>159</v>
      </c>
      <c r="G43" s="147">
        <f t="shared" si="5"/>
        <v>0.00021691145374329145</v>
      </c>
      <c r="H43" s="146">
        <v>632</v>
      </c>
      <c r="I43" s="143">
        <f t="shared" si="6"/>
        <v>-0.7484177215189873</v>
      </c>
      <c r="J43" s="136"/>
    </row>
    <row r="44" spans="1:10" ht="15.75" customHeight="1">
      <c r="A44" s="169" t="s">
        <v>132</v>
      </c>
      <c r="B44" s="167">
        <f>SUM(B45:B47)</f>
        <v>16454</v>
      </c>
      <c r="C44" s="166">
        <f t="shared" si="4"/>
        <v>0.02244692490498187</v>
      </c>
      <c r="D44" s="165">
        <f>SUM(D45:D47)</f>
        <v>14775</v>
      </c>
      <c r="E44" s="168">
        <f t="shared" si="3"/>
        <v>0.11363790186125211</v>
      </c>
      <c r="F44" s="167">
        <f>SUM(F45:F47)</f>
        <v>16454</v>
      </c>
      <c r="G44" s="166">
        <f t="shared" si="5"/>
        <v>0.02244692490498187</v>
      </c>
      <c r="H44" s="165">
        <f>SUM(H45:H47)</f>
        <v>14775</v>
      </c>
      <c r="I44" s="164">
        <f t="shared" si="6"/>
        <v>0.11363790186125211</v>
      </c>
      <c r="J44" s="136"/>
    </row>
    <row r="45" spans="1:10" ht="15.75" customHeight="1">
      <c r="A45" s="163" t="s">
        <v>40</v>
      </c>
      <c r="B45" s="75">
        <v>8378</v>
      </c>
      <c r="C45" s="147">
        <f t="shared" si="4"/>
        <v>0.011429460122398085</v>
      </c>
      <c r="D45" s="146">
        <v>7771</v>
      </c>
      <c r="E45" s="145">
        <f t="shared" si="3"/>
        <v>0.07811092523484753</v>
      </c>
      <c r="F45" s="75">
        <v>8378</v>
      </c>
      <c r="G45" s="147">
        <f t="shared" si="5"/>
        <v>0.011429460122398085</v>
      </c>
      <c r="H45" s="146">
        <v>7771</v>
      </c>
      <c r="I45" s="143">
        <f t="shared" si="6"/>
        <v>0.07811092523484753</v>
      </c>
      <c r="J45" s="136"/>
    </row>
    <row r="46" spans="1:10" ht="15.75" customHeight="1">
      <c r="A46" s="163" t="s">
        <v>39</v>
      </c>
      <c r="B46" s="75">
        <v>7859</v>
      </c>
      <c r="C46" s="147">
        <f t="shared" si="4"/>
        <v>0.010721428396028474</v>
      </c>
      <c r="D46" s="146">
        <v>6773</v>
      </c>
      <c r="E46" s="145">
        <f t="shared" si="3"/>
        <v>0.1603425365421527</v>
      </c>
      <c r="F46" s="75">
        <v>7859</v>
      </c>
      <c r="G46" s="147">
        <f t="shared" si="5"/>
        <v>0.010721428396028474</v>
      </c>
      <c r="H46" s="146">
        <v>6773</v>
      </c>
      <c r="I46" s="143">
        <f t="shared" si="6"/>
        <v>0.1603425365421527</v>
      </c>
      <c r="J46" s="136"/>
    </row>
    <row r="47" spans="1:10" ht="15.75" customHeight="1" thickBot="1">
      <c r="A47" s="163" t="s">
        <v>37</v>
      </c>
      <c r="B47" s="75">
        <v>217</v>
      </c>
      <c r="C47" s="147">
        <f t="shared" si="4"/>
        <v>0.0002960363865553097</v>
      </c>
      <c r="D47" s="146">
        <v>231</v>
      </c>
      <c r="E47" s="145">
        <f t="shared" si="3"/>
        <v>-0.06060606060606055</v>
      </c>
      <c r="F47" s="75">
        <v>217</v>
      </c>
      <c r="G47" s="147">
        <f t="shared" si="5"/>
        <v>0.0002960363865553097</v>
      </c>
      <c r="H47" s="146">
        <v>231</v>
      </c>
      <c r="I47" s="143">
        <f t="shared" si="6"/>
        <v>-0.06060606060606055</v>
      </c>
      <c r="J47" s="136"/>
    </row>
    <row r="48" spans="1:10" s="156" customFormat="1" ht="15.75" customHeight="1" thickBot="1">
      <c r="A48" s="162" t="s">
        <v>148</v>
      </c>
      <c r="B48" s="161">
        <f>SUM(B49:B55)</f>
        <v>382478</v>
      </c>
      <c r="C48" s="160">
        <f t="shared" si="4"/>
        <v>0.5217852767599158</v>
      </c>
      <c r="D48" s="159">
        <f>SUM(D49:D55)</f>
        <v>394974</v>
      </c>
      <c r="E48" s="158">
        <f t="shared" si="3"/>
        <v>-0.031637525508008135</v>
      </c>
      <c r="F48" s="161">
        <f>SUM(F49:F55)</f>
        <v>382478</v>
      </c>
      <c r="G48" s="160">
        <f t="shared" si="5"/>
        <v>0.5217852767599158</v>
      </c>
      <c r="H48" s="159">
        <f>SUM(H49:H55)</f>
        <v>394974</v>
      </c>
      <c r="I48" s="158">
        <f t="shared" si="6"/>
        <v>-0.031637525508008135</v>
      </c>
      <c r="J48" s="157"/>
    </row>
    <row r="49" spans="1:10" ht="15.75" customHeight="1">
      <c r="A49" s="155" t="s">
        <v>41</v>
      </c>
      <c r="B49" s="152">
        <v>97103</v>
      </c>
      <c r="C49" s="154">
        <f t="shared" si="4"/>
        <v>0.13247014398009327</v>
      </c>
      <c r="D49" s="153">
        <v>84931</v>
      </c>
      <c r="E49" s="149">
        <f t="shared" si="3"/>
        <v>0.14331633914589492</v>
      </c>
      <c r="F49" s="152">
        <v>97103</v>
      </c>
      <c r="G49" s="151">
        <f t="shared" si="5"/>
        <v>0.13247014398009327</v>
      </c>
      <c r="H49" s="150">
        <v>84931</v>
      </c>
      <c r="I49" s="149">
        <f t="shared" si="6"/>
        <v>0.14331633914589492</v>
      </c>
      <c r="J49" s="136"/>
    </row>
    <row r="50" spans="1:10" ht="15.75" customHeight="1">
      <c r="A50" s="148" t="s">
        <v>40</v>
      </c>
      <c r="B50" s="75">
        <v>74139</v>
      </c>
      <c r="C50" s="147">
        <f t="shared" si="4"/>
        <v>0.1011421274784521</v>
      </c>
      <c r="D50" s="146">
        <v>88380</v>
      </c>
      <c r="E50" s="143">
        <f t="shared" si="3"/>
        <v>-0.16113374066530894</v>
      </c>
      <c r="F50" s="75">
        <v>74139</v>
      </c>
      <c r="G50" s="145">
        <f t="shared" si="5"/>
        <v>0.1011421274784521</v>
      </c>
      <c r="H50" s="144">
        <v>88380</v>
      </c>
      <c r="I50" s="143">
        <f t="shared" si="6"/>
        <v>-0.16113374066530894</v>
      </c>
      <c r="J50" s="136"/>
    </row>
    <row r="51" spans="1:10" ht="15.75" customHeight="1">
      <c r="A51" s="148" t="s">
        <v>38</v>
      </c>
      <c r="B51" s="75">
        <v>69467</v>
      </c>
      <c r="C51" s="147">
        <f t="shared" si="4"/>
        <v>0.09476847771814607</v>
      </c>
      <c r="D51" s="146">
        <v>80243</v>
      </c>
      <c r="E51" s="143">
        <f t="shared" si="3"/>
        <v>-0.1342920877833581</v>
      </c>
      <c r="F51" s="75">
        <v>69467</v>
      </c>
      <c r="G51" s="145">
        <f t="shared" si="5"/>
        <v>0.09476847771814607</v>
      </c>
      <c r="H51" s="144">
        <v>80243</v>
      </c>
      <c r="I51" s="143">
        <f t="shared" si="6"/>
        <v>-0.1342920877833581</v>
      </c>
      <c r="J51" s="136"/>
    </row>
    <row r="52" spans="1:10" ht="15.75" customHeight="1">
      <c r="A52" s="148" t="s">
        <v>37</v>
      </c>
      <c r="B52" s="75">
        <v>55155</v>
      </c>
      <c r="C52" s="147">
        <f t="shared" si="4"/>
        <v>0.0752437184352908</v>
      </c>
      <c r="D52" s="146">
        <v>61721</v>
      </c>
      <c r="E52" s="143">
        <f t="shared" si="3"/>
        <v>-0.10638194455695793</v>
      </c>
      <c r="F52" s="75">
        <v>55155</v>
      </c>
      <c r="G52" s="145">
        <f t="shared" si="5"/>
        <v>0.0752437184352908</v>
      </c>
      <c r="H52" s="144">
        <v>61721</v>
      </c>
      <c r="I52" s="143">
        <f t="shared" si="6"/>
        <v>-0.10638194455695793</v>
      </c>
      <c r="J52" s="136"/>
    </row>
    <row r="53" spans="1:10" ht="15.75" customHeight="1">
      <c r="A53" s="148" t="s">
        <v>39</v>
      </c>
      <c r="B53" s="75">
        <v>53288</v>
      </c>
      <c r="C53" s="147">
        <f t="shared" si="4"/>
        <v>0.07269671413253154</v>
      </c>
      <c r="D53" s="146">
        <v>53620</v>
      </c>
      <c r="E53" s="143">
        <f t="shared" si="3"/>
        <v>-0.006191719507646409</v>
      </c>
      <c r="F53" s="75">
        <v>53288</v>
      </c>
      <c r="G53" s="145">
        <f t="shared" si="5"/>
        <v>0.07269671413253154</v>
      </c>
      <c r="H53" s="144">
        <v>53620</v>
      </c>
      <c r="I53" s="143">
        <f t="shared" si="6"/>
        <v>-0.006191719507646409</v>
      </c>
      <c r="J53" s="136"/>
    </row>
    <row r="54" spans="1:11" ht="15.75" customHeight="1">
      <c r="A54" s="148" t="s">
        <v>36</v>
      </c>
      <c r="B54" s="75">
        <v>22233</v>
      </c>
      <c r="C54" s="147">
        <f t="shared" si="4"/>
        <v>0.030330769503613828</v>
      </c>
      <c r="D54" s="146">
        <v>10527</v>
      </c>
      <c r="E54" s="143">
        <f t="shared" si="3"/>
        <v>1.1119977201481905</v>
      </c>
      <c r="F54" s="75">
        <v>22233</v>
      </c>
      <c r="G54" s="145">
        <f t="shared" si="5"/>
        <v>0.030330769503613828</v>
      </c>
      <c r="H54" s="144">
        <v>10527</v>
      </c>
      <c r="I54" s="143">
        <f t="shared" si="6"/>
        <v>1.1119977201481905</v>
      </c>
      <c r="J54" s="136"/>
      <c r="K54" s="134"/>
    </row>
    <row r="55" spans="1:10" ht="15.75" customHeight="1" thickBot="1">
      <c r="A55" s="142" t="s">
        <v>35</v>
      </c>
      <c r="B55" s="70">
        <v>11093</v>
      </c>
      <c r="C55" s="141">
        <f t="shared" si="4"/>
        <v>0.01513332551178825</v>
      </c>
      <c r="D55" s="140">
        <v>15552</v>
      </c>
      <c r="E55" s="137">
        <f t="shared" si="3"/>
        <v>-0.2867155349794238</v>
      </c>
      <c r="F55" s="70">
        <v>11093</v>
      </c>
      <c r="G55" s="139">
        <f t="shared" si="5"/>
        <v>0.01513332551178825</v>
      </c>
      <c r="H55" s="138">
        <v>15552</v>
      </c>
      <c r="I55" s="137">
        <f t="shared" si="6"/>
        <v>-0.2867155349794238</v>
      </c>
      <c r="J55" s="136"/>
    </row>
    <row r="56" ht="15">
      <c r="A56" s="135" t="s">
        <v>147</v>
      </c>
    </row>
  </sheetData>
  <sheetProtection/>
  <mergeCells count="4">
    <mergeCell ref="B2:E2"/>
    <mergeCell ref="F2:I2"/>
    <mergeCell ref="A2:A3"/>
    <mergeCell ref="A1:I1"/>
  </mergeCells>
  <conditionalFormatting sqref="I1:I65536 E1:E65536">
    <cfRule type="cellIs" priority="1" dxfId="0" operator="lessThan" stopIfTrue="1">
      <formula>0</formula>
    </cfRule>
  </conditionalFormatting>
  <printOptions/>
  <pageMargins left="0.55" right="0.39" top="0.27" bottom="0.18" header="0.25" footer="0.18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I37"/>
  <sheetViews>
    <sheetView showGridLines="0" zoomScale="90" zoomScaleNormal="90" zoomScalePageLayoutView="0" workbookViewId="0" topLeftCell="A1">
      <selection activeCell="A1" sqref="A1:I1"/>
    </sheetView>
  </sheetViews>
  <sheetFormatPr defaultColWidth="9.140625" defaultRowHeight="15"/>
  <cols>
    <col min="1" max="1" width="17.421875" style="66" customWidth="1"/>
    <col min="2" max="2" width="12.00390625" style="66" customWidth="1"/>
    <col min="3" max="3" width="9.57421875" style="66" customWidth="1"/>
    <col min="4" max="4" width="12.28125" style="66" customWidth="1"/>
    <col min="5" max="5" width="11.140625" style="66" customWidth="1"/>
    <col min="6" max="6" width="10.7109375" style="66" customWidth="1"/>
    <col min="7" max="7" width="9.28125" style="66" customWidth="1"/>
    <col min="8" max="8" width="10.140625" style="66" customWidth="1"/>
    <col min="9" max="9" width="10.7109375" style="66" customWidth="1"/>
    <col min="10" max="16384" width="9.140625" style="66" customWidth="1"/>
  </cols>
  <sheetData>
    <row r="1" spans="1:9" ht="20.25" customHeight="1" thickBot="1">
      <c r="A1" s="437" t="s">
        <v>155</v>
      </c>
      <c r="B1" s="438"/>
      <c r="C1" s="438"/>
      <c r="D1" s="438"/>
      <c r="E1" s="438"/>
      <c r="F1" s="438"/>
      <c r="G1" s="438"/>
      <c r="H1" s="438"/>
      <c r="I1" s="439"/>
    </row>
    <row r="2" spans="1:9" s="133" customFormat="1" ht="20.25" customHeight="1" thickBot="1">
      <c r="A2" s="435" t="s">
        <v>145</v>
      </c>
      <c r="B2" s="461" t="s">
        <v>50</v>
      </c>
      <c r="C2" s="462"/>
      <c r="D2" s="462"/>
      <c r="E2" s="463"/>
      <c r="F2" s="462" t="s">
        <v>49</v>
      </c>
      <c r="G2" s="462"/>
      <c r="H2" s="462"/>
      <c r="I2" s="463"/>
    </row>
    <row r="3" spans="1:9" s="128" customFormat="1" ht="39" customHeight="1" thickBot="1">
      <c r="A3" s="436"/>
      <c r="B3" s="131" t="s">
        <v>48</v>
      </c>
      <c r="C3" s="132" t="s">
        <v>45</v>
      </c>
      <c r="D3" s="131" t="s">
        <v>47</v>
      </c>
      <c r="E3" s="129" t="s">
        <v>43</v>
      </c>
      <c r="F3" s="130" t="s">
        <v>46</v>
      </c>
      <c r="G3" s="129" t="s">
        <v>45</v>
      </c>
      <c r="H3" s="130" t="s">
        <v>44</v>
      </c>
      <c r="I3" s="129" t="s">
        <v>43</v>
      </c>
    </row>
    <row r="4" spans="1:9" s="68" customFormat="1" ht="18" customHeight="1">
      <c r="A4" s="127" t="s">
        <v>143</v>
      </c>
      <c r="B4" s="80">
        <f>SUM(B5:B35)</f>
        <v>6660.131000000001</v>
      </c>
      <c r="C4" s="125">
        <f>SUM(C5:C35)</f>
        <v>0.7284410772100426</v>
      </c>
      <c r="D4" s="126">
        <f>SUM(D5:D35)</f>
        <v>9446.288</v>
      </c>
      <c r="E4" s="125">
        <f aca="true" t="shared" si="0" ref="E4:E25">(B4/D4-1)</f>
        <v>-0.2949472851134751</v>
      </c>
      <c r="F4" s="80">
        <f>SUM(F5:F35)</f>
        <v>6660.131000000001</v>
      </c>
      <c r="G4" s="125">
        <f>SUM(G5:G35)</f>
        <v>0.7284410772100426</v>
      </c>
      <c r="H4" s="126">
        <f>SUM(H5:H35)</f>
        <v>9446.288</v>
      </c>
      <c r="I4" s="125">
        <f aca="true" t="shared" si="1" ref="I4:I25">(F4/H4-1)</f>
        <v>-0.2949472851134751</v>
      </c>
    </row>
    <row r="5" spans="1:9" s="68" customFormat="1" ht="18" customHeight="1">
      <c r="A5" s="124" t="s">
        <v>141</v>
      </c>
      <c r="B5" s="122">
        <v>918.9350000000002</v>
      </c>
      <c r="C5" s="123">
        <f aca="true" t="shared" si="2" ref="C5:C34">B5/$B$4</f>
        <v>0.13797551429543953</v>
      </c>
      <c r="D5" s="122">
        <v>1330.596</v>
      </c>
      <c r="E5" s="120">
        <f t="shared" si="0"/>
        <v>-0.30938090900618953</v>
      </c>
      <c r="F5" s="122">
        <v>918.9350000000002</v>
      </c>
      <c r="G5" s="120">
        <f aca="true" t="shared" si="3" ref="G5:G34">(F5/$F$4)</f>
        <v>0.13797551429543953</v>
      </c>
      <c r="H5" s="122">
        <v>1330.596</v>
      </c>
      <c r="I5" s="120">
        <f t="shared" si="1"/>
        <v>-0.30938090900618953</v>
      </c>
    </row>
    <row r="6" spans="1:9" s="68" customFormat="1" ht="18" customHeight="1">
      <c r="A6" s="124" t="s">
        <v>142</v>
      </c>
      <c r="B6" s="122">
        <v>771.4010000000001</v>
      </c>
      <c r="C6" s="123">
        <f t="shared" si="2"/>
        <v>0.11582369776210107</v>
      </c>
      <c r="D6" s="122">
        <v>738.2779999999999</v>
      </c>
      <c r="E6" s="120">
        <f t="shared" si="0"/>
        <v>0.044865213374907675</v>
      </c>
      <c r="F6" s="122">
        <v>771.4010000000001</v>
      </c>
      <c r="G6" s="120">
        <f t="shared" si="3"/>
        <v>0.11582369776210107</v>
      </c>
      <c r="H6" s="122">
        <v>738.2779999999999</v>
      </c>
      <c r="I6" s="120">
        <f t="shared" si="1"/>
        <v>0.044865213374907675</v>
      </c>
    </row>
    <row r="7" spans="1:9" s="68" customFormat="1" ht="18" customHeight="1">
      <c r="A7" s="124" t="s">
        <v>119</v>
      </c>
      <c r="B7" s="122">
        <v>761.6980000000001</v>
      </c>
      <c r="C7" s="123">
        <f t="shared" si="2"/>
        <v>0.1143668195115081</v>
      </c>
      <c r="D7" s="122">
        <v>1003.576</v>
      </c>
      <c r="E7" s="120">
        <f t="shared" si="0"/>
        <v>-0.2410161263322359</v>
      </c>
      <c r="F7" s="122">
        <v>761.6980000000001</v>
      </c>
      <c r="G7" s="120">
        <f t="shared" si="3"/>
        <v>0.1143668195115081</v>
      </c>
      <c r="H7" s="122">
        <v>1003.576</v>
      </c>
      <c r="I7" s="120">
        <f t="shared" si="1"/>
        <v>-0.2410161263322359</v>
      </c>
    </row>
    <row r="8" spans="1:9" s="68" customFormat="1" ht="18" customHeight="1">
      <c r="A8" s="124" t="s">
        <v>139</v>
      </c>
      <c r="B8" s="122">
        <v>534.83</v>
      </c>
      <c r="C8" s="123">
        <f t="shared" si="2"/>
        <v>0.08030322526689039</v>
      </c>
      <c r="D8" s="122">
        <v>2045.605</v>
      </c>
      <c r="E8" s="120">
        <f t="shared" si="0"/>
        <v>-0.7385467868918976</v>
      </c>
      <c r="F8" s="122">
        <v>534.83</v>
      </c>
      <c r="G8" s="120">
        <f t="shared" si="3"/>
        <v>0.08030322526689039</v>
      </c>
      <c r="H8" s="122">
        <v>2045.605</v>
      </c>
      <c r="I8" s="120">
        <f t="shared" si="1"/>
        <v>-0.7385467868918976</v>
      </c>
    </row>
    <row r="9" spans="1:9" s="68" customFormat="1" ht="18" customHeight="1">
      <c r="A9" s="124" t="s">
        <v>140</v>
      </c>
      <c r="B9" s="122">
        <v>293.055</v>
      </c>
      <c r="C9" s="123">
        <f t="shared" si="2"/>
        <v>0.04400138675950968</v>
      </c>
      <c r="D9" s="122">
        <v>570.672</v>
      </c>
      <c r="E9" s="120">
        <f t="shared" si="0"/>
        <v>-0.4864738413659686</v>
      </c>
      <c r="F9" s="122">
        <v>293.055</v>
      </c>
      <c r="G9" s="120">
        <f t="shared" si="3"/>
        <v>0.04400138675950968</v>
      </c>
      <c r="H9" s="122">
        <v>570.672</v>
      </c>
      <c r="I9" s="120">
        <f t="shared" si="1"/>
        <v>-0.4864738413659686</v>
      </c>
    </row>
    <row r="10" spans="1:9" s="68" customFormat="1" ht="18" customHeight="1">
      <c r="A10" s="124" t="s">
        <v>123</v>
      </c>
      <c r="B10" s="122">
        <v>207.829</v>
      </c>
      <c r="C10" s="123">
        <f t="shared" si="2"/>
        <v>0.03120494176465898</v>
      </c>
      <c r="D10" s="122">
        <v>247.416</v>
      </c>
      <c r="E10" s="120">
        <f t="shared" si="0"/>
        <v>-0.16000177838134955</v>
      </c>
      <c r="F10" s="122">
        <v>207.829</v>
      </c>
      <c r="G10" s="120">
        <f t="shared" si="3"/>
        <v>0.03120494176465898</v>
      </c>
      <c r="H10" s="122">
        <v>247.416</v>
      </c>
      <c r="I10" s="120">
        <f t="shared" si="1"/>
        <v>-0.16000177838134955</v>
      </c>
    </row>
    <row r="11" spans="1:9" s="68" customFormat="1" ht="18" customHeight="1">
      <c r="A11" s="124" t="s">
        <v>112</v>
      </c>
      <c r="B11" s="122">
        <v>200.622</v>
      </c>
      <c r="C11" s="123">
        <f t="shared" si="2"/>
        <v>0.03012283091728976</v>
      </c>
      <c r="D11" s="122">
        <v>169.01</v>
      </c>
      <c r="E11" s="120">
        <f t="shared" si="0"/>
        <v>0.18704218685284912</v>
      </c>
      <c r="F11" s="122">
        <v>200.622</v>
      </c>
      <c r="G11" s="120">
        <f t="shared" si="3"/>
        <v>0.03012283091728976</v>
      </c>
      <c r="H11" s="122">
        <v>169.01</v>
      </c>
      <c r="I11" s="120">
        <f t="shared" si="1"/>
        <v>0.18704218685284912</v>
      </c>
    </row>
    <row r="12" spans="1:9" s="68" customFormat="1" ht="18" customHeight="1">
      <c r="A12" s="124" t="s">
        <v>137</v>
      </c>
      <c r="B12" s="122">
        <v>153.51899999999998</v>
      </c>
      <c r="C12" s="123">
        <f t="shared" si="2"/>
        <v>0.02305044750621271</v>
      </c>
      <c r="D12" s="122">
        <v>154.997</v>
      </c>
      <c r="E12" s="120">
        <f t="shared" si="0"/>
        <v>-0.009535668432292477</v>
      </c>
      <c r="F12" s="122">
        <v>153.51899999999998</v>
      </c>
      <c r="G12" s="120">
        <f t="shared" si="3"/>
        <v>0.02305044750621271</v>
      </c>
      <c r="H12" s="122">
        <v>154.997</v>
      </c>
      <c r="I12" s="120">
        <f t="shared" si="1"/>
        <v>-0.009535668432292477</v>
      </c>
    </row>
    <row r="13" spans="1:9" s="68" customFormat="1" ht="18" customHeight="1">
      <c r="A13" s="124" t="s">
        <v>121</v>
      </c>
      <c r="B13" s="122">
        <v>123.273</v>
      </c>
      <c r="C13" s="123">
        <f t="shared" si="2"/>
        <v>0.018509095391667216</v>
      </c>
      <c r="D13" s="122">
        <v>494.39599999999996</v>
      </c>
      <c r="E13" s="120">
        <f t="shared" si="0"/>
        <v>-0.7506593904481428</v>
      </c>
      <c r="F13" s="122">
        <v>123.273</v>
      </c>
      <c r="G13" s="120">
        <f t="shared" si="3"/>
        <v>0.018509095391667216</v>
      </c>
      <c r="H13" s="122">
        <v>494.39599999999996</v>
      </c>
      <c r="I13" s="120">
        <f t="shared" si="1"/>
        <v>-0.7506593904481428</v>
      </c>
    </row>
    <row r="14" spans="1:9" s="68" customFormat="1" ht="18" customHeight="1">
      <c r="A14" s="124" t="s">
        <v>135</v>
      </c>
      <c r="B14" s="122">
        <v>89.169</v>
      </c>
      <c r="C14" s="123">
        <f t="shared" si="2"/>
        <v>0.013388475391850398</v>
      </c>
      <c r="D14" s="122">
        <v>92.62100000000001</v>
      </c>
      <c r="E14" s="120">
        <f t="shared" si="0"/>
        <v>-0.03727016551322071</v>
      </c>
      <c r="F14" s="122">
        <v>89.169</v>
      </c>
      <c r="G14" s="120">
        <f t="shared" si="3"/>
        <v>0.013388475391850398</v>
      </c>
      <c r="H14" s="122">
        <v>92.62100000000001</v>
      </c>
      <c r="I14" s="120">
        <f t="shared" si="1"/>
        <v>-0.03727016551322071</v>
      </c>
    </row>
    <row r="15" spans="1:9" s="68" customFormat="1" ht="18" customHeight="1">
      <c r="A15" s="124" t="s">
        <v>128</v>
      </c>
      <c r="B15" s="122">
        <v>75.915</v>
      </c>
      <c r="C15" s="123">
        <f t="shared" si="2"/>
        <v>0.011398424445405052</v>
      </c>
      <c r="D15" s="122">
        <v>102.54</v>
      </c>
      <c r="E15" s="120">
        <f t="shared" si="0"/>
        <v>-0.2596547688706846</v>
      </c>
      <c r="F15" s="122">
        <v>75.915</v>
      </c>
      <c r="G15" s="120">
        <f t="shared" si="3"/>
        <v>0.011398424445405052</v>
      </c>
      <c r="H15" s="122">
        <v>102.54</v>
      </c>
      <c r="I15" s="120">
        <f t="shared" si="1"/>
        <v>-0.2596547688706846</v>
      </c>
    </row>
    <row r="16" spans="1:9" s="68" customFormat="1" ht="18" customHeight="1">
      <c r="A16" s="124" t="s">
        <v>134</v>
      </c>
      <c r="B16" s="122">
        <v>74.05300000000001</v>
      </c>
      <c r="C16" s="123">
        <f t="shared" si="2"/>
        <v>0.011118850364955284</v>
      </c>
      <c r="D16" s="122">
        <v>73.61699999999999</v>
      </c>
      <c r="E16" s="120">
        <f t="shared" si="0"/>
        <v>0.005922545064319662</v>
      </c>
      <c r="F16" s="122">
        <v>74.05300000000001</v>
      </c>
      <c r="G16" s="120">
        <f t="shared" si="3"/>
        <v>0.011118850364955284</v>
      </c>
      <c r="H16" s="122">
        <v>73.61699999999999</v>
      </c>
      <c r="I16" s="120">
        <f t="shared" si="1"/>
        <v>0.005922545064319662</v>
      </c>
    </row>
    <row r="17" spans="1:9" s="68" customFormat="1" ht="18" customHeight="1">
      <c r="A17" s="124" t="s">
        <v>132</v>
      </c>
      <c r="B17" s="122">
        <v>71.439</v>
      </c>
      <c r="C17" s="123">
        <f t="shared" si="2"/>
        <v>0.010726365592508613</v>
      </c>
      <c r="D17" s="122">
        <v>88.83</v>
      </c>
      <c r="E17" s="120">
        <f t="shared" si="0"/>
        <v>-0.19577845322526177</v>
      </c>
      <c r="F17" s="122">
        <v>71.439</v>
      </c>
      <c r="G17" s="120">
        <f t="shared" si="3"/>
        <v>0.010726365592508613</v>
      </c>
      <c r="H17" s="122">
        <v>88.83</v>
      </c>
      <c r="I17" s="120">
        <f t="shared" si="1"/>
        <v>-0.19577845322526177</v>
      </c>
    </row>
    <row r="18" spans="1:9" s="68" customFormat="1" ht="18" customHeight="1">
      <c r="A18" s="124" t="s">
        <v>127</v>
      </c>
      <c r="B18" s="122">
        <v>70.24</v>
      </c>
      <c r="C18" s="123">
        <f t="shared" si="2"/>
        <v>0.010546339103540152</v>
      </c>
      <c r="D18" s="122">
        <v>66.283</v>
      </c>
      <c r="E18" s="120">
        <f t="shared" si="0"/>
        <v>0.05969856524297312</v>
      </c>
      <c r="F18" s="122">
        <v>70.24</v>
      </c>
      <c r="G18" s="120">
        <f t="shared" si="3"/>
        <v>0.010546339103540152</v>
      </c>
      <c r="H18" s="122">
        <v>66.283</v>
      </c>
      <c r="I18" s="120">
        <f t="shared" si="1"/>
        <v>0.05969856524297312</v>
      </c>
    </row>
    <row r="19" spans="1:9" s="68" customFormat="1" ht="18" customHeight="1">
      <c r="A19" s="124" t="s">
        <v>138</v>
      </c>
      <c r="B19" s="122">
        <v>63.031</v>
      </c>
      <c r="C19" s="123">
        <f t="shared" si="2"/>
        <v>0.009463927961777327</v>
      </c>
      <c r="D19" s="122">
        <v>52.876999999999995</v>
      </c>
      <c r="E19" s="120">
        <f t="shared" si="0"/>
        <v>0.1920305614917639</v>
      </c>
      <c r="F19" s="122">
        <v>63.031</v>
      </c>
      <c r="G19" s="120">
        <f t="shared" si="3"/>
        <v>0.009463927961777327</v>
      </c>
      <c r="H19" s="122">
        <v>52.876999999999995</v>
      </c>
      <c r="I19" s="120">
        <f t="shared" si="1"/>
        <v>0.1920305614917639</v>
      </c>
    </row>
    <row r="20" spans="1:9" s="68" customFormat="1" ht="18" customHeight="1">
      <c r="A20" s="124" t="s">
        <v>116</v>
      </c>
      <c r="B20" s="122">
        <v>61.078</v>
      </c>
      <c r="C20" s="123">
        <f t="shared" si="2"/>
        <v>0.00917069048641836</v>
      </c>
      <c r="D20" s="122">
        <v>49.218</v>
      </c>
      <c r="E20" s="120">
        <f t="shared" si="0"/>
        <v>0.24096875126986061</v>
      </c>
      <c r="F20" s="122">
        <v>61.078</v>
      </c>
      <c r="G20" s="120">
        <f t="shared" si="3"/>
        <v>0.00917069048641836</v>
      </c>
      <c r="H20" s="122">
        <v>49.218</v>
      </c>
      <c r="I20" s="120">
        <f t="shared" si="1"/>
        <v>0.24096875126986061</v>
      </c>
    </row>
    <row r="21" spans="1:9" s="68" customFormat="1" ht="18" customHeight="1">
      <c r="A21" s="124" t="s">
        <v>136</v>
      </c>
      <c r="B21" s="122">
        <v>60.674</v>
      </c>
      <c r="C21" s="123">
        <f t="shared" si="2"/>
        <v>0.009110031018909386</v>
      </c>
      <c r="D21" s="122">
        <v>81.459</v>
      </c>
      <c r="E21" s="120">
        <f t="shared" si="0"/>
        <v>-0.25515903706158927</v>
      </c>
      <c r="F21" s="122">
        <v>60.674</v>
      </c>
      <c r="G21" s="120">
        <f t="shared" si="3"/>
        <v>0.009110031018909386</v>
      </c>
      <c r="H21" s="122">
        <v>81.459</v>
      </c>
      <c r="I21" s="120">
        <f t="shared" si="1"/>
        <v>-0.25515903706158927</v>
      </c>
    </row>
    <row r="22" spans="1:9" s="68" customFormat="1" ht="18" customHeight="1">
      <c r="A22" s="124" t="s">
        <v>130</v>
      </c>
      <c r="B22" s="122">
        <v>47.36300000000001</v>
      </c>
      <c r="C22" s="123">
        <f t="shared" si="2"/>
        <v>0.00711142168224619</v>
      </c>
      <c r="D22" s="122">
        <v>49.978</v>
      </c>
      <c r="E22" s="120">
        <f t="shared" si="0"/>
        <v>-0.05232302212973694</v>
      </c>
      <c r="F22" s="122">
        <v>47.36300000000001</v>
      </c>
      <c r="G22" s="120">
        <f t="shared" si="3"/>
        <v>0.00711142168224619</v>
      </c>
      <c r="H22" s="122">
        <v>49.978</v>
      </c>
      <c r="I22" s="120">
        <f t="shared" si="1"/>
        <v>-0.05232302212973694</v>
      </c>
    </row>
    <row r="23" spans="1:9" s="68" customFormat="1" ht="18" customHeight="1">
      <c r="A23" s="124" t="s">
        <v>120</v>
      </c>
      <c r="B23" s="122">
        <v>41.373999999999995</v>
      </c>
      <c r="C23" s="123">
        <f t="shared" si="2"/>
        <v>0.0062121901205847135</v>
      </c>
      <c r="D23" s="122">
        <v>43.535000000000004</v>
      </c>
      <c r="E23" s="120">
        <f t="shared" si="0"/>
        <v>-0.04963822212013347</v>
      </c>
      <c r="F23" s="122">
        <v>41.373999999999995</v>
      </c>
      <c r="G23" s="120">
        <f t="shared" si="3"/>
        <v>0.0062121901205847135</v>
      </c>
      <c r="H23" s="122">
        <v>43.535000000000004</v>
      </c>
      <c r="I23" s="120">
        <f t="shared" si="1"/>
        <v>-0.04963822212013347</v>
      </c>
    </row>
    <row r="24" spans="1:9" s="68" customFormat="1" ht="18" customHeight="1">
      <c r="A24" s="124" t="s">
        <v>133</v>
      </c>
      <c r="B24" s="122">
        <v>35.398</v>
      </c>
      <c r="C24" s="123">
        <f t="shared" si="2"/>
        <v>0.005314910472481697</v>
      </c>
      <c r="D24" s="122">
        <v>29.613999999999997</v>
      </c>
      <c r="E24" s="120">
        <f t="shared" si="0"/>
        <v>0.19531302762207092</v>
      </c>
      <c r="F24" s="122">
        <v>35.398</v>
      </c>
      <c r="G24" s="120">
        <f t="shared" si="3"/>
        <v>0.005314910472481697</v>
      </c>
      <c r="H24" s="122">
        <v>29.613999999999997</v>
      </c>
      <c r="I24" s="120">
        <f t="shared" si="1"/>
        <v>0.19531302762207092</v>
      </c>
    </row>
    <row r="25" spans="1:9" s="68" customFormat="1" ht="18" customHeight="1">
      <c r="A25" s="124" t="s">
        <v>108</v>
      </c>
      <c r="B25" s="122">
        <v>33.951</v>
      </c>
      <c r="C25" s="123">
        <f t="shared" si="2"/>
        <v>0.005097647478705748</v>
      </c>
      <c r="D25" s="122">
        <v>33.89</v>
      </c>
      <c r="E25" s="120">
        <f t="shared" si="0"/>
        <v>0.0017999409855413706</v>
      </c>
      <c r="F25" s="122">
        <v>33.951</v>
      </c>
      <c r="G25" s="120">
        <f t="shared" si="3"/>
        <v>0.005097647478705748</v>
      </c>
      <c r="H25" s="122">
        <v>33.89</v>
      </c>
      <c r="I25" s="120">
        <f t="shared" si="1"/>
        <v>0.0017999409855413706</v>
      </c>
    </row>
    <row r="26" spans="1:9" s="68" customFormat="1" ht="18" customHeight="1">
      <c r="A26" s="124" t="s">
        <v>154</v>
      </c>
      <c r="B26" s="122">
        <v>27.311</v>
      </c>
      <c r="C26" s="123">
        <f t="shared" si="2"/>
        <v>0.004100670091924618</v>
      </c>
      <c r="D26" s="122">
        <v>0.1</v>
      </c>
      <c r="E26" s="120" t="s">
        <v>153</v>
      </c>
      <c r="F26" s="122">
        <v>27.311</v>
      </c>
      <c r="G26" s="120">
        <f t="shared" si="3"/>
        <v>0.004100670091924618</v>
      </c>
      <c r="H26" s="122">
        <v>0.1</v>
      </c>
      <c r="I26" s="120" t="s">
        <v>153</v>
      </c>
    </row>
    <row r="27" spans="1:9" s="68" customFormat="1" ht="18" customHeight="1">
      <c r="A27" s="124" t="s">
        <v>126</v>
      </c>
      <c r="B27" s="122">
        <v>22.594</v>
      </c>
      <c r="C27" s="123">
        <f t="shared" si="2"/>
        <v>0.0033924257645983236</v>
      </c>
      <c r="D27" s="122">
        <v>9.687</v>
      </c>
      <c r="E27" s="120">
        <f aca="true" t="shared" si="4" ref="E27:E34">(B27/D27-1)</f>
        <v>1.3324042531227422</v>
      </c>
      <c r="F27" s="122">
        <v>22.594</v>
      </c>
      <c r="G27" s="120">
        <f t="shared" si="3"/>
        <v>0.0033924257645983236</v>
      </c>
      <c r="H27" s="122">
        <v>9.687</v>
      </c>
      <c r="I27" s="120">
        <f aca="true" t="shared" si="5" ref="I27:I34">(F27/H27-1)</f>
        <v>1.3324042531227422</v>
      </c>
    </row>
    <row r="28" spans="1:9" s="68" customFormat="1" ht="18" customHeight="1">
      <c r="A28" s="124" t="s">
        <v>117</v>
      </c>
      <c r="B28" s="122">
        <v>20.918000000000003</v>
      </c>
      <c r="C28" s="123">
        <f t="shared" si="2"/>
        <v>0.003140779062754171</v>
      </c>
      <c r="D28" s="122">
        <v>23.247999999999998</v>
      </c>
      <c r="E28" s="120">
        <f t="shared" si="4"/>
        <v>-0.10022367515485187</v>
      </c>
      <c r="F28" s="122">
        <v>20.918000000000003</v>
      </c>
      <c r="G28" s="120">
        <f t="shared" si="3"/>
        <v>0.003140779062754171</v>
      </c>
      <c r="H28" s="122">
        <v>23.247999999999998</v>
      </c>
      <c r="I28" s="120">
        <f t="shared" si="5"/>
        <v>-0.10022367515485187</v>
      </c>
    </row>
    <row r="29" spans="1:9" s="68" customFormat="1" ht="18" customHeight="1">
      <c r="A29" s="124" t="s">
        <v>104</v>
      </c>
      <c r="B29" s="122">
        <v>19.081</v>
      </c>
      <c r="C29" s="123">
        <f t="shared" si="2"/>
        <v>0.0028649586622245113</v>
      </c>
      <c r="D29" s="122">
        <v>21.308</v>
      </c>
      <c r="E29" s="120">
        <f t="shared" si="4"/>
        <v>-0.10451473624929608</v>
      </c>
      <c r="F29" s="122">
        <v>19.081</v>
      </c>
      <c r="G29" s="120">
        <f t="shared" si="3"/>
        <v>0.0028649586622245113</v>
      </c>
      <c r="H29" s="122">
        <v>21.308</v>
      </c>
      <c r="I29" s="120">
        <f t="shared" si="5"/>
        <v>-0.10451473624929608</v>
      </c>
    </row>
    <row r="30" spans="1:9" s="68" customFormat="1" ht="18" customHeight="1">
      <c r="A30" s="124" t="s">
        <v>124</v>
      </c>
      <c r="B30" s="122">
        <v>18.973</v>
      </c>
      <c r="C30" s="123">
        <f t="shared" si="2"/>
        <v>0.002848742764969637</v>
      </c>
      <c r="D30" s="122">
        <v>20.213</v>
      </c>
      <c r="E30" s="120">
        <f t="shared" si="4"/>
        <v>-0.061346658091327444</v>
      </c>
      <c r="F30" s="122">
        <v>18.973</v>
      </c>
      <c r="G30" s="120">
        <f t="shared" si="3"/>
        <v>0.002848742764969637</v>
      </c>
      <c r="H30" s="122">
        <v>20.213</v>
      </c>
      <c r="I30" s="120">
        <f t="shared" si="5"/>
        <v>-0.061346658091327444</v>
      </c>
    </row>
    <row r="31" spans="1:9" s="68" customFormat="1" ht="18" customHeight="1">
      <c r="A31" s="124" t="s">
        <v>122</v>
      </c>
      <c r="B31" s="122">
        <v>15.532</v>
      </c>
      <c r="C31" s="123">
        <f t="shared" si="2"/>
        <v>0.002332086260765741</v>
      </c>
      <c r="D31" s="122">
        <v>12.827</v>
      </c>
      <c r="E31" s="120">
        <f t="shared" si="4"/>
        <v>0.21088329305371478</v>
      </c>
      <c r="F31" s="122">
        <v>15.532</v>
      </c>
      <c r="G31" s="120">
        <f t="shared" si="3"/>
        <v>0.002332086260765741</v>
      </c>
      <c r="H31" s="122">
        <v>12.827</v>
      </c>
      <c r="I31" s="120">
        <f t="shared" si="5"/>
        <v>0.21088329305371478</v>
      </c>
    </row>
    <row r="32" spans="1:9" s="68" customFormat="1" ht="18" customHeight="1">
      <c r="A32" s="124" t="s">
        <v>129</v>
      </c>
      <c r="B32" s="122">
        <v>13.652</v>
      </c>
      <c r="C32" s="123">
        <f t="shared" si="2"/>
        <v>0.0020498095307734934</v>
      </c>
      <c r="D32" s="122">
        <v>15.293</v>
      </c>
      <c r="E32" s="120">
        <f t="shared" si="4"/>
        <v>-0.10730399529196366</v>
      </c>
      <c r="F32" s="122">
        <v>13.652</v>
      </c>
      <c r="G32" s="120">
        <f t="shared" si="3"/>
        <v>0.0020498095307734934</v>
      </c>
      <c r="H32" s="122">
        <v>15.293</v>
      </c>
      <c r="I32" s="120">
        <f t="shared" si="5"/>
        <v>-0.10730399529196366</v>
      </c>
    </row>
    <row r="33" spans="1:9" s="68" customFormat="1" ht="18" customHeight="1">
      <c r="A33" s="124" t="s">
        <v>105</v>
      </c>
      <c r="B33" s="122">
        <v>12.35</v>
      </c>
      <c r="C33" s="123">
        <f t="shared" si="2"/>
        <v>0.0018543178805341812</v>
      </c>
      <c r="D33" s="122">
        <v>21.744000000000003</v>
      </c>
      <c r="E33" s="120">
        <f t="shared" si="4"/>
        <v>-0.4320272259013982</v>
      </c>
      <c r="F33" s="122">
        <v>12.35</v>
      </c>
      <c r="G33" s="120">
        <f t="shared" si="3"/>
        <v>0.0018543178805341812</v>
      </c>
      <c r="H33" s="122">
        <v>21.744000000000003</v>
      </c>
      <c r="I33" s="120">
        <f t="shared" si="5"/>
        <v>-0.4320272259013982</v>
      </c>
    </row>
    <row r="34" spans="1:9" s="68" customFormat="1" ht="18" customHeight="1">
      <c r="A34" s="124" t="s">
        <v>125</v>
      </c>
      <c r="B34" s="122">
        <v>12.254999999999999</v>
      </c>
      <c r="C34" s="123">
        <f t="shared" si="2"/>
        <v>0.0018400538968377643</v>
      </c>
      <c r="D34" s="122">
        <v>28.989</v>
      </c>
      <c r="E34" s="120">
        <f t="shared" si="4"/>
        <v>-0.5772534409603642</v>
      </c>
      <c r="F34" s="122">
        <v>12.254999999999999</v>
      </c>
      <c r="G34" s="120">
        <f t="shared" si="3"/>
        <v>0.0018400538968377643</v>
      </c>
      <c r="H34" s="122">
        <v>28.989</v>
      </c>
      <c r="I34" s="120">
        <f t="shared" si="5"/>
        <v>-0.5772534409603642</v>
      </c>
    </row>
    <row r="35" spans="1:9" s="68" customFormat="1" ht="18" customHeight="1" thickBot="1">
      <c r="A35" s="119" t="s">
        <v>103</v>
      </c>
      <c r="B35" s="117">
        <v>1808.6180000000004</v>
      </c>
      <c r="C35" s="118"/>
      <c r="D35" s="117">
        <v>1773.8710000000005</v>
      </c>
      <c r="E35" s="115"/>
      <c r="F35" s="117">
        <v>1808.6180000000004</v>
      </c>
      <c r="G35" s="115"/>
      <c r="H35" s="117">
        <v>1773.8710000000005</v>
      </c>
      <c r="I35" s="115"/>
    </row>
    <row r="36" ht="12.75" customHeight="1">
      <c r="A36" s="5" t="s">
        <v>152</v>
      </c>
    </row>
    <row r="37" ht="12" customHeight="1">
      <c r="A37" s="5"/>
    </row>
  </sheetData>
  <sheetProtection/>
  <mergeCells count="4">
    <mergeCell ref="B2:E2"/>
    <mergeCell ref="F2:I2"/>
    <mergeCell ref="A2:A3"/>
    <mergeCell ref="A1:I1"/>
  </mergeCells>
  <conditionalFormatting sqref="E1:E65536 I1:I65536">
    <cfRule type="cellIs" priority="1" dxfId="0" operator="lessThan" stopIfTrue="1">
      <formula>0</formula>
    </cfRule>
  </conditionalFormatting>
  <printOptions/>
  <pageMargins left="0.48" right="0.24" top="0.33" bottom="0.18" header="0.25" footer="0.18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6"/>
  <sheetViews>
    <sheetView showGridLines="0" zoomScale="88" zoomScaleNormal="88" zoomScalePageLayoutView="0" workbookViewId="0" topLeftCell="A1">
      <selection activeCell="A8" sqref="A8"/>
    </sheetView>
  </sheetViews>
  <sheetFormatPr defaultColWidth="9.140625" defaultRowHeight="15"/>
  <cols>
    <col min="1" max="1" width="19.57421875" style="66" customWidth="1"/>
    <col min="2" max="2" width="12.28125" style="66" customWidth="1"/>
    <col min="3" max="3" width="10.7109375" style="66" bestFit="1" customWidth="1"/>
    <col min="4" max="4" width="12.140625" style="66" customWidth="1"/>
    <col min="5" max="5" width="9.28125" style="66" customWidth="1"/>
    <col min="6" max="6" width="11.28125" style="66" customWidth="1"/>
    <col min="7" max="7" width="10.7109375" style="66" bestFit="1" customWidth="1"/>
    <col min="8" max="8" width="11.140625" style="66" customWidth="1"/>
    <col min="9" max="9" width="9.421875" style="66" bestFit="1" customWidth="1"/>
    <col min="10" max="11" width="9.140625" style="66" customWidth="1"/>
    <col min="12" max="12" width="11.8515625" style="66" customWidth="1"/>
    <col min="13" max="14" width="9.140625" style="66" customWidth="1"/>
    <col min="15" max="15" width="11.7109375" style="66" customWidth="1"/>
    <col min="16" max="16384" width="9.140625" style="66" customWidth="1"/>
  </cols>
  <sheetData>
    <row r="1" spans="1:9" ht="22.5" customHeight="1" thickBot="1">
      <c r="A1" s="437" t="s">
        <v>203</v>
      </c>
      <c r="B1" s="438"/>
      <c r="C1" s="438"/>
      <c r="D1" s="438"/>
      <c r="E1" s="438"/>
      <c r="F1" s="438"/>
      <c r="G1" s="438"/>
      <c r="H1" s="438"/>
      <c r="I1" s="439"/>
    </row>
    <row r="2" spans="1:9" ht="15.75" thickBot="1">
      <c r="A2" s="435" t="s">
        <v>202</v>
      </c>
      <c r="B2" s="430" t="s">
        <v>50</v>
      </c>
      <c r="C2" s="431"/>
      <c r="D2" s="431"/>
      <c r="E2" s="434"/>
      <c r="F2" s="431" t="s">
        <v>49</v>
      </c>
      <c r="G2" s="431"/>
      <c r="H2" s="431"/>
      <c r="I2" s="434"/>
    </row>
    <row r="3" spans="1:9" s="128" customFormat="1" ht="34.5" customHeight="1" thickBot="1">
      <c r="A3" s="436"/>
      <c r="B3" s="86" t="s">
        <v>48</v>
      </c>
      <c r="C3" s="213" t="s">
        <v>45</v>
      </c>
      <c r="D3" s="86" t="s">
        <v>47</v>
      </c>
      <c r="E3" s="129" t="s">
        <v>43</v>
      </c>
      <c r="F3" s="86" t="s">
        <v>46</v>
      </c>
      <c r="G3" s="213" t="s">
        <v>45</v>
      </c>
      <c r="H3" s="86" t="s">
        <v>44</v>
      </c>
      <c r="I3" s="129" t="s">
        <v>43</v>
      </c>
    </row>
    <row r="4" spans="1:9" s="68" customFormat="1" ht="16.5" customHeight="1">
      <c r="A4" s="127" t="s">
        <v>42</v>
      </c>
      <c r="B4" s="80">
        <f>B5+B17+B30+B38+B47+B54</f>
        <v>508869</v>
      </c>
      <c r="C4" s="212">
        <f aca="true" t="shared" si="0" ref="C4:C35">(B4/$B$4)</f>
        <v>1</v>
      </c>
      <c r="D4" s="211">
        <f>D5+D17+D30+D38+D47+D54</f>
        <v>491253</v>
      </c>
      <c r="E4" s="125">
        <f aca="true" t="shared" si="1" ref="E4:E13">(B4/D4-1)</f>
        <v>0.03585932299650074</v>
      </c>
      <c r="F4" s="126">
        <f>F5+F17+F30+F38+F47+F54</f>
        <v>508869</v>
      </c>
      <c r="G4" s="212">
        <f aca="true" t="shared" si="2" ref="G4:G35">(F4/$F$4)</f>
        <v>1</v>
      </c>
      <c r="H4" s="211">
        <f>H5+H17+H30+H38+H47+H54</f>
        <v>491253</v>
      </c>
      <c r="I4" s="125">
        <f aca="true" t="shared" si="3" ref="I4:I13">(F4/H4-1)</f>
        <v>0.03585932299650074</v>
      </c>
    </row>
    <row r="5" spans="1:15" s="68" customFormat="1" ht="16.5" customHeight="1">
      <c r="A5" s="210" t="s">
        <v>201</v>
      </c>
      <c r="B5" s="209">
        <f>SUM(B6:B16)</f>
        <v>186896</v>
      </c>
      <c r="C5" s="208">
        <f t="shared" si="0"/>
        <v>0.3672772363810725</v>
      </c>
      <c r="D5" s="207">
        <f>SUM(D6:D16)</f>
        <v>180608</v>
      </c>
      <c r="E5" s="206">
        <f t="shared" si="1"/>
        <v>0.0348157335223247</v>
      </c>
      <c r="F5" s="209">
        <f>SUM(F6:F16)</f>
        <v>186896</v>
      </c>
      <c r="G5" s="208">
        <f t="shared" si="2"/>
        <v>0.3672772363810725</v>
      </c>
      <c r="H5" s="207">
        <f>SUM(H6:H16)</f>
        <v>180608</v>
      </c>
      <c r="I5" s="206">
        <f t="shared" si="3"/>
        <v>0.0348157335223247</v>
      </c>
      <c r="L5" s="205"/>
      <c r="M5" s="205"/>
      <c r="N5" s="205"/>
      <c r="O5" s="205"/>
    </row>
    <row r="6" spans="1:10" ht="16.5" customHeight="1">
      <c r="A6" s="148" t="s">
        <v>200</v>
      </c>
      <c r="B6" s="173">
        <v>43181</v>
      </c>
      <c r="C6" s="147">
        <f t="shared" si="0"/>
        <v>0.08485680990588934</v>
      </c>
      <c r="D6" s="172">
        <v>50653</v>
      </c>
      <c r="E6" s="143">
        <f t="shared" si="1"/>
        <v>-0.14751347402917891</v>
      </c>
      <c r="F6" s="192">
        <v>43181</v>
      </c>
      <c r="G6" s="147">
        <f t="shared" si="2"/>
        <v>0.08485680990588934</v>
      </c>
      <c r="H6" s="172">
        <v>50653</v>
      </c>
      <c r="I6" s="143">
        <f t="shared" si="3"/>
        <v>-0.14751347402917891</v>
      </c>
      <c r="J6" s="136"/>
    </row>
    <row r="7" spans="1:10" ht="16.5" customHeight="1">
      <c r="A7" s="148" t="s">
        <v>199</v>
      </c>
      <c r="B7" s="173">
        <v>21140</v>
      </c>
      <c r="C7" s="147">
        <f t="shared" si="0"/>
        <v>0.04154310834419075</v>
      </c>
      <c r="D7" s="172">
        <v>22144</v>
      </c>
      <c r="E7" s="143">
        <f t="shared" si="1"/>
        <v>-0.04533959537572252</v>
      </c>
      <c r="F7" s="192">
        <v>21140</v>
      </c>
      <c r="G7" s="147">
        <f t="shared" si="2"/>
        <v>0.04154310834419075</v>
      </c>
      <c r="H7" s="172">
        <v>22144</v>
      </c>
      <c r="I7" s="143">
        <f t="shared" si="3"/>
        <v>-0.04533959537572252</v>
      </c>
      <c r="J7" s="136"/>
    </row>
    <row r="8" spans="1:10" ht="16.5" customHeight="1">
      <c r="A8" s="148" t="s">
        <v>198</v>
      </c>
      <c r="B8" s="173">
        <v>18250</v>
      </c>
      <c r="C8" s="147">
        <f t="shared" si="0"/>
        <v>0.03586384708048633</v>
      </c>
      <c r="D8" s="172">
        <v>12085</v>
      </c>
      <c r="E8" s="143">
        <f t="shared" si="1"/>
        <v>0.5101365328920149</v>
      </c>
      <c r="F8" s="192">
        <v>18250</v>
      </c>
      <c r="G8" s="147">
        <f t="shared" si="2"/>
        <v>0.03586384708048633</v>
      </c>
      <c r="H8" s="172">
        <v>12085</v>
      </c>
      <c r="I8" s="143">
        <f t="shared" si="3"/>
        <v>0.5101365328920149</v>
      </c>
      <c r="J8" s="136"/>
    </row>
    <row r="9" spans="1:17" ht="16.5" customHeight="1">
      <c r="A9" s="148" t="s">
        <v>197</v>
      </c>
      <c r="B9" s="173">
        <v>14563</v>
      </c>
      <c r="C9" s="147">
        <f t="shared" si="0"/>
        <v>0.028618367399075206</v>
      </c>
      <c r="D9" s="172">
        <v>6877</v>
      </c>
      <c r="E9" s="143">
        <f t="shared" si="1"/>
        <v>1.1176385051621347</v>
      </c>
      <c r="F9" s="192">
        <v>14563</v>
      </c>
      <c r="G9" s="147">
        <f t="shared" si="2"/>
        <v>0.028618367399075206</v>
      </c>
      <c r="H9" s="172">
        <v>6877</v>
      </c>
      <c r="I9" s="143">
        <f t="shared" si="3"/>
        <v>1.1176385051621347</v>
      </c>
      <c r="J9" s="136"/>
      <c r="K9" s="204"/>
      <c r="L9" s="204"/>
      <c r="M9" s="204"/>
      <c r="N9" s="204"/>
      <c r="O9" s="204"/>
      <c r="P9" s="204"/>
      <c r="Q9" s="204"/>
    </row>
    <row r="10" spans="1:17" ht="16.5" customHeight="1">
      <c r="A10" s="148" t="s">
        <v>196</v>
      </c>
      <c r="B10" s="173">
        <v>14203</v>
      </c>
      <c r="C10" s="147">
        <f t="shared" si="0"/>
        <v>0.02791091616899438</v>
      </c>
      <c r="D10" s="172">
        <v>15070</v>
      </c>
      <c r="E10" s="143">
        <f t="shared" si="1"/>
        <v>-0.057531519575315215</v>
      </c>
      <c r="F10" s="192">
        <v>14203</v>
      </c>
      <c r="G10" s="147">
        <f t="shared" si="2"/>
        <v>0.02791091616899438</v>
      </c>
      <c r="H10" s="172">
        <v>15070</v>
      </c>
      <c r="I10" s="143">
        <f t="shared" si="3"/>
        <v>-0.057531519575315215</v>
      </c>
      <c r="J10" s="136"/>
      <c r="K10" s="204"/>
      <c r="L10" s="204"/>
      <c r="M10" s="204"/>
      <c r="N10" s="204"/>
      <c r="O10" s="204"/>
      <c r="P10" s="204"/>
      <c r="Q10" s="204"/>
    </row>
    <row r="11" spans="1:10" ht="16.5" customHeight="1">
      <c r="A11" s="148" t="s">
        <v>195</v>
      </c>
      <c r="B11" s="173">
        <v>12280</v>
      </c>
      <c r="C11" s="147">
        <f t="shared" si="0"/>
        <v>0.024131947514979296</v>
      </c>
      <c r="D11" s="172">
        <v>6368</v>
      </c>
      <c r="E11" s="143">
        <f t="shared" si="1"/>
        <v>0.9283919597989949</v>
      </c>
      <c r="F11" s="192">
        <v>12280</v>
      </c>
      <c r="G11" s="147">
        <f t="shared" si="2"/>
        <v>0.024131947514979296</v>
      </c>
      <c r="H11" s="172">
        <v>6368</v>
      </c>
      <c r="I11" s="143">
        <f t="shared" si="3"/>
        <v>0.9283919597989949</v>
      </c>
      <c r="J11" s="136"/>
    </row>
    <row r="12" spans="1:10" ht="16.5" customHeight="1">
      <c r="A12" s="148" t="s">
        <v>194</v>
      </c>
      <c r="B12" s="173">
        <v>7466</v>
      </c>
      <c r="C12" s="147">
        <f t="shared" si="0"/>
        <v>0.014671752454954026</v>
      </c>
      <c r="D12" s="172">
        <v>7571</v>
      </c>
      <c r="E12" s="143">
        <f t="shared" si="1"/>
        <v>-0.01386870954959718</v>
      </c>
      <c r="F12" s="192">
        <v>7466</v>
      </c>
      <c r="G12" s="147">
        <f t="shared" si="2"/>
        <v>0.014671752454954026</v>
      </c>
      <c r="H12" s="172">
        <v>7571</v>
      </c>
      <c r="I12" s="143">
        <f t="shared" si="3"/>
        <v>-0.01386870954959718</v>
      </c>
      <c r="J12" s="136"/>
    </row>
    <row r="13" spans="1:10" ht="16.5" customHeight="1">
      <c r="A13" s="148" t="s">
        <v>193</v>
      </c>
      <c r="B13" s="173">
        <v>7211</v>
      </c>
      <c r="C13" s="147">
        <f t="shared" si="0"/>
        <v>0.014170641166980106</v>
      </c>
      <c r="D13" s="172">
        <v>12793</v>
      </c>
      <c r="E13" s="143">
        <f t="shared" si="1"/>
        <v>-0.4363323692644415</v>
      </c>
      <c r="F13" s="192">
        <v>7211</v>
      </c>
      <c r="G13" s="147">
        <f t="shared" si="2"/>
        <v>0.014170641166980106</v>
      </c>
      <c r="H13" s="172">
        <v>12793</v>
      </c>
      <c r="I13" s="143">
        <f t="shared" si="3"/>
        <v>-0.4363323692644415</v>
      </c>
      <c r="J13" s="136"/>
    </row>
    <row r="14" spans="1:10" ht="16.5" customHeight="1">
      <c r="A14" s="148" t="s">
        <v>192</v>
      </c>
      <c r="B14" s="173">
        <v>5484</v>
      </c>
      <c r="C14" s="147">
        <f t="shared" si="0"/>
        <v>0.01077684040489792</v>
      </c>
      <c r="D14" s="172">
        <v>62</v>
      </c>
      <c r="E14" s="203" t="s">
        <v>153</v>
      </c>
      <c r="F14" s="192">
        <v>5484</v>
      </c>
      <c r="G14" s="147">
        <f t="shared" si="2"/>
        <v>0.01077684040489792</v>
      </c>
      <c r="H14" s="172">
        <v>62</v>
      </c>
      <c r="I14" s="203" t="s">
        <v>153</v>
      </c>
      <c r="J14" s="136"/>
    </row>
    <row r="15" spans="1:10" ht="16.5" customHeight="1">
      <c r="A15" s="148" t="s">
        <v>191</v>
      </c>
      <c r="B15" s="173">
        <v>5060</v>
      </c>
      <c r="C15" s="147">
        <f t="shared" si="0"/>
        <v>0.00994362006724717</v>
      </c>
      <c r="D15" s="172">
        <v>5397</v>
      </c>
      <c r="E15" s="143">
        <f aca="true" t="shared" si="4" ref="E15:E54">(B15/D15-1)</f>
        <v>-0.062442097461552715</v>
      </c>
      <c r="F15" s="192">
        <v>5060</v>
      </c>
      <c r="G15" s="147">
        <f t="shared" si="2"/>
        <v>0.00994362006724717</v>
      </c>
      <c r="H15" s="172">
        <v>5397</v>
      </c>
      <c r="I15" s="143">
        <f aca="true" t="shared" si="5" ref="I15:I54">(F15/H15-1)</f>
        <v>-0.062442097461552715</v>
      </c>
      <c r="J15" s="136"/>
    </row>
    <row r="16" spans="1:10" ht="16.5" customHeight="1" thickBot="1">
      <c r="A16" s="148" t="s">
        <v>103</v>
      </c>
      <c r="B16" s="173">
        <v>38058</v>
      </c>
      <c r="C16" s="147">
        <f t="shared" si="0"/>
        <v>0.07478938587337802</v>
      </c>
      <c r="D16" s="172">
        <v>41588</v>
      </c>
      <c r="E16" s="143">
        <f t="shared" si="4"/>
        <v>-0.0848802539193998</v>
      </c>
      <c r="F16" s="192">
        <v>38058</v>
      </c>
      <c r="G16" s="147">
        <f t="shared" si="2"/>
        <v>0.07478938587337802</v>
      </c>
      <c r="H16" s="172">
        <v>41588</v>
      </c>
      <c r="I16" s="143">
        <f t="shared" si="5"/>
        <v>-0.0848802539193998</v>
      </c>
      <c r="J16" s="136"/>
    </row>
    <row r="17" spans="1:10" ht="16.5" customHeight="1">
      <c r="A17" s="198" t="s">
        <v>190</v>
      </c>
      <c r="B17" s="197">
        <f>SUM(B18:B29)</f>
        <v>125033</v>
      </c>
      <c r="C17" s="202">
        <f t="shared" si="0"/>
        <v>0.24570763791859987</v>
      </c>
      <c r="D17" s="201">
        <f>SUM(D18:D29)</f>
        <v>130849</v>
      </c>
      <c r="E17" s="193">
        <f t="shared" si="4"/>
        <v>-0.04444818072740331</v>
      </c>
      <c r="F17" s="197">
        <f>SUM(F18:F29)</f>
        <v>125033</v>
      </c>
      <c r="G17" s="195">
        <f t="shared" si="2"/>
        <v>0.24570763791859987</v>
      </c>
      <c r="H17" s="196">
        <f>SUM(H18:H29)</f>
        <v>130849</v>
      </c>
      <c r="I17" s="193">
        <f t="shared" si="5"/>
        <v>-0.04444818072740331</v>
      </c>
      <c r="J17" s="136"/>
    </row>
    <row r="18" spans="1:10" ht="16.5" customHeight="1">
      <c r="A18" s="200" t="s">
        <v>189</v>
      </c>
      <c r="B18" s="122">
        <v>21680</v>
      </c>
      <c r="C18" s="147">
        <f t="shared" si="0"/>
        <v>0.04260428518931198</v>
      </c>
      <c r="D18" s="199">
        <v>24507</v>
      </c>
      <c r="E18" s="143">
        <f t="shared" si="4"/>
        <v>-0.11535479658872971</v>
      </c>
      <c r="F18" s="121">
        <v>21680</v>
      </c>
      <c r="G18" s="147">
        <f t="shared" si="2"/>
        <v>0.04260428518931198</v>
      </c>
      <c r="H18" s="199">
        <v>24507</v>
      </c>
      <c r="I18" s="120">
        <f t="shared" si="5"/>
        <v>-0.11535479658872971</v>
      </c>
      <c r="J18" s="136"/>
    </row>
    <row r="19" spans="1:10" ht="16.5" customHeight="1">
      <c r="A19" s="200" t="s">
        <v>188</v>
      </c>
      <c r="B19" s="122">
        <v>20292</v>
      </c>
      <c r="C19" s="147">
        <f t="shared" si="0"/>
        <v>0.03987666766888924</v>
      </c>
      <c r="D19" s="199">
        <v>21119</v>
      </c>
      <c r="E19" s="143">
        <f t="shared" si="4"/>
        <v>-0.03915905109143425</v>
      </c>
      <c r="F19" s="121">
        <v>20292</v>
      </c>
      <c r="G19" s="147">
        <f t="shared" si="2"/>
        <v>0.03987666766888924</v>
      </c>
      <c r="H19" s="199">
        <v>21119</v>
      </c>
      <c r="I19" s="120">
        <f t="shared" si="5"/>
        <v>-0.03915905109143425</v>
      </c>
      <c r="J19" s="136"/>
    </row>
    <row r="20" spans="1:10" ht="16.5" customHeight="1">
      <c r="A20" s="200" t="s">
        <v>187</v>
      </c>
      <c r="B20" s="122">
        <v>11724</v>
      </c>
      <c r="C20" s="147">
        <f t="shared" si="0"/>
        <v>0.023039328392965578</v>
      </c>
      <c r="D20" s="199">
        <v>13696</v>
      </c>
      <c r="E20" s="143">
        <f t="shared" si="4"/>
        <v>-0.14398364485981308</v>
      </c>
      <c r="F20" s="121">
        <v>11724</v>
      </c>
      <c r="G20" s="147">
        <f t="shared" si="2"/>
        <v>0.023039328392965578</v>
      </c>
      <c r="H20" s="199">
        <v>13696</v>
      </c>
      <c r="I20" s="120">
        <f t="shared" si="5"/>
        <v>-0.14398364485981308</v>
      </c>
      <c r="J20" s="136"/>
    </row>
    <row r="21" spans="1:10" ht="16.5" customHeight="1">
      <c r="A21" s="200" t="s">
        <v>186</v>
      </c>
      <c r="B21" s="122">
        <v>8092</v>
      </c>
      <c r="C21" s="147">
        <f t="shared" si="0"/>
        <v>0.01590193153837235</v>
      </c>
      <c r="D21" s="199">
        <v>8342</v>
      </c>
      <c r="E21" s="143">
        <f t="shared" si="4"/>
        <v>-0.02996883241428916</v>
      </c>
      <c r="F21" s="121">
        <v>8092</v>
      </c>
      <c r="G21" s="147">
        <f t="shared" si="2"/>
        <v>0.01590193153837235</v>
      </c>
      <c r="H21" s="199">
        <v>8342</v>
      </c>
      <c r="I21" s="120">
        <f t="shared" si="5"/>
        <v>-0.02996883241428916</v>
      </c>
      <c r="J21" s="136"/>
    </row>
    <row r="22" spans="1:10" ht="16.5" customHeight="1">
      <c r="A22" s="200" t="s">
        <v>185</v>
      </c>
      <c r="B22" s="122">
        <v>7947</v>
      </c>
      <c r="C22" s="147">
        <f t="shared" si="0"/>
        <v>0.015616985904034241</v>
      </c>
      <c r="D22" s="199">
        <v>9452</v>
      </c>
      <c r="E22" s="143">
        <f t="shared" si="4"/>
        <v>-0.1592255607278883</v>
      </c>
      <c r="F22" s="121">
        <v>7947</v>
      </c>
      <c r="G22" s="147">
        <f t="shared" si="2"/>
        <v>0.015616985904034241</v>
      </c>
      <c r="H22" s="199">
        <v>9452</v>
      </c>
      <c r="I22" s="120">
        <f t="shared" si="5"/>
        <v>-0.1592255607278883</v>
      </c>
      <c r="J22" s="136"/>
    </row>
    <row r="23" spans="1:10" ht="16.5" customHeight="1">
      <c r="A23" s="200" t="s">
        <v>184</v>
      </c>
      <c r="B23" s="122">
        <v>5918</v>
      </c>
      <c r="C23" s="147">
        <f t="shared" si="0"/>
        <v>0.011629712165606472</v>
      </c>
      <c r="D23" s="199">
        <v>7847</v>
      </c>
      <c r="E23" s="143">
        <f t="shared" si="4"/>
        <v>-0.24582643048298713</v>
      </c>
      <c r="F23" s="121">
        <v>5918</v>
      </c>
      <c r="G23" s="147">
        <f t="shared" si="2"/>
        <v>0.011629712165606472</v>
      </c>
      <c r="H23" s="199">
        <v>7847</v>
      </c>
      <c r="I23" s="120">
        <f t="shared" si="5"/>
        <v>-0.24582643048298713</v>
      </c>
      <c r="J23" s="136"/>
    </row>
    <row r="24" spans="1:10" ht="16.5" customHeight="1">
      <c r="A24" s="200" t="s">
        <v>183</v>
      </c>
      <c r="B24" s="122">
        <v>4179</v>
      </c>
      <c r="C24" s="147">
        <f t="shared" si="0"/>
        <v>0.008212329695854925</v>
      </c>
      <c r="D24" s="199">
        <v>1656</v>
      </c>
      <c r="E24" s="143">
        <f t="shared" si="4"/>
        <v>1.5235507246376812</v>
      </c>
      <c r="F24" s="121">
        <v>4179</v>
      </c>
      <c r="G24" s="147">
        <f t="shared" si="2"/>
        <v>0.008212329695854925</v>
      </c>
      <c r="H24" s="199">
        <v>1656</v>
      </c>
      <c r="I24" s="120">
        <f t="shared" si="5"/>
        <v>1.5235507246376812</v>
      </c>
      <c r="J24" s="136"/>
    </row>
    <row r="25" spans="1:10" ht="16.5" customHeight="1">
      <c r="A25" s="200" t="s">
        <v>182</v>
      </c>
      <c r="B25" s="122">
        <v>3997</v>
      </c>
      <c r="C25" s="147">
        <f t="shared" si="0"/>
        <v>0.007854673796202952</v>
      </c>
      <c r="D25" s="199">
        <v>3437</v>
      </c>
      <c r="E25" s="143">
        <f t="shared" si="4"/>
        <v>0.1629327902240325</v>
      </c>
      <c r="F25" s="121">
        <v>3997</v>
      </c>
      <c r="G25" s="147">
        <f t="shared" si="2"/>
        <v>0.007854673796202952</v>
      </c>
      <c r="H25" s="199">
        <v>3437</v>
      </c>
      <c r="I25" s="120">
        <f t="shared" si="5"/>
        <v>0.1629327902240325</v>
      </c>
      <c r="J25" s="136"/>
    </row>
    <row r="26" spans="1:10" ht="16.5" customHeight="1">
      <c r="A26" s="200" t="s">
        <v>181</v>
      </c>
      <c r="B26" s="122">
        <v>3566</v>
      </c>
      <c r="C26" s="147">
        <f t="shared" si="0"/>
        <v>0.00700769746241174</v>
      </c>
      <c r="D26" s="199">
        <v>2825</v>
      </c>
      <c r="E26" s="143">
        <f t="shared" si="4"/>
        <v>0.2623008849557522</v>
      </c>
      <c r="F26" s="121">
        <v>3566</v>
      </c>
      <c r="G26" s="147">
        <f t="shared" si="2"/>
        <v>0.00700769746241174</v>
      </c>
      <c r="H26" s="199">
        <v>2825</v>
      </c>
      <c r="I26" s="120">
        <f t="shared" si="5"/>
        <v>0.2623008849557522</v>
      </c>
      <c r="J26" s="136"/>
    </row>
    <row r="27" spans="1:10" ht="16.5" customHeight="1">
      <c r="A27" s="200" t="s">
        <v>180</v>
      </c>
      <c r="B27" s="122">
        <v>3155</v>
      </c>
      <c r="C27" s="147">
        <f t="shared" si="0"/>
        <v>0.00620002397473613</v>
      </c>
      <c r="D27" s="199">
        <v>3043</v>
      </c>
      <c r="E27" s="143">
        <f t="shared" si="4"/>
        <v>0.036805783766020284</v>
      </c>
      <c r="F27" s="121">
        <v>3155</v>
      </c>
      <c r="G27" s="147">
        <f t="shared" si="2"/>
        <v>0.00620002397473613</v>
      </c>
      <c r="H27" s="199">
        <v>3043</v>
      </c>
      <c r="I27" s="120">
        <f t="shared" si="5"/>
        <v>0.036805783766020284</v>
      </c>
      <c r="J27" s="136"/>
    </row>
    <row r="28" spans="1:10" ht="16.5" customHeight="1">
      <c r="A28" s="200" t="s">
        <v>179</v>
      </c>
      <c r="B28" s="122">
        <v>1687</v>
      </c>
      <c r="C28" s="147">
        <f t="shared" si="0"/>
        <v>0.0033151950698509835</v>
      </c>
      <c r="D28" s="199">
        <v>2003</v>
      </c>
      <c r="E28" s="143">
        <f t="shared" si="4"/>
        <v>-0.15776335496754867</v>
      </c>
      <c r="F28" s="121">
        <v>1687</v>
      </c>
      <c r="G28" s="147">
        <f t="shared" si="2"/>
        <v>0.0033151950698509835</v>
      </c>
      <c r="H28" s="199">
        <v>2003</v>
      </c>
      <c r="I28" s="120">
        <f t="shared" si="5"/>
        <v>-0.15776335496754867</v>
      </c>
      <c r="J28" s="136"/>
    </row>
    <row r="29" spans="1:10" ht="16.5" customHeight="1" thickBot="1">
      <c r="A29" s="200" t="s">
        <v>103</v>
      </c>
      <c r="B29" s="122">
        <v>32796</v>
      </c>
      <c r="C29" s="147">
        <f t="shared" si="0"/>
        <v>0.06444880706036328</v>
      </c>
      <c r="D29" s="199">
        <v>32922</v>
      </c>
      <c r="E29" s="143">
        <f t="shared" si="4"/>
        <v>-0.003827227993439042</v>
      </c>
      <c r="F29" s="121">
        <v>32796</v>
      </c>
      <c r="G29" s="147">
        <f t="shared" si="2"/>
        <v>0.06444880706036328</v>
      </c>
      <c r="H29" s="199">
        <v>32922</v>
      </c>
      <c r="I29" s="120">
        <f t="shared" si="5"/>
        <v>-0.003827227993439042</v>
      </c>
      <c r="J29" s="136"/>
    </row>
    <row r="30" spans="1:10" ht="16.5" customHeight="1">
      <c r="A30" s="198" t="s">
        <v>178</v>
      </c>
      <c r="B30" s="197">
        <f>SUM(B31:B37)</f>
        <v>74540</v>
      </c>
      <c r="C30" s="195">
        <f t="shared" si="0"/>
        <v>0.14648170747284664</v>
      </c>
      <c r="D30" s="194">
        <f>SUM(D31:D37)</f>
        <v>69136</v>
      </c>
      <c r="E30" s="193">
        <f t="shared" si="4"/>
        <v>0.07816477667206656</v>
      </c>
      <c r="F30" s="196">
        <f>SUM(F31:F37)</f>
        <v>74540</v>
      </c>
      <c r="G30" s="195">
        <f t="shared" si="2"/>
        <v>0.14648170747284664</v>
      </c>
      <c r="H30" s="194">
        <f>SUM(H31:H37)</f>
        <v>69136</v>
      </c>
      <c r="I30" s="193">
        <f t="shared" si="5"/>
        <v>0.07816477667206656</v>
      </c>
      <c r="J30" s="136"/>
    </row>
    <row r="31" spans="1:10" ht="16.5" customHeight="1">
      <c r="A31" s="148" t="s">
        <v>177</v>
      </c>
      <c r="B31" s="173">
        <v>34490</v>
      </c>
      <c r="C31" s="147">
        <f t="shared" si="0"/>
        <v>0.06777775812635473</v>
      </c>
      <c r="D31" s="172">
        <v>33750</v>
      </c>
      <c r="E31" s="143">
        <f t="shared" si="4"/>
        <v>0.021925925925925904</v>
      </c>
      <c r="F31" s="192">
        <v>34490</v>
      </c>
      <c r="G31" s="147">
        <f t="shared" si="2"/>
        <v>0.06777775812635473</v>
      </c>
      <c r="H31" s="172">
        <v>33750</v>
      </c>
      <c r="I31" s="143">
        <f t="shared" si="5"/>
        <v>0.021925925925925904</v>
      </c>
      <c r="J31" s="136"/>
    </row>
    <row r="32" spans="1:10" ht="16.5" customHeight="1">
      <c r="A32" s="148" t="s">
        <v>176</v>
      </c>
      <c r="B32" s="173">
        <v>15152</v>
      </c>
      <c r="C32" s="147">
        <f t="shared" si="0"/>
        <v>0.029775836217179667</v>
      </c>
      <c r="D32" s="172">
        <v>14913</v>
      </c>
      <c r="E32" s="143">
        <f t="shared" si="4"/>
        <v>0.01602628579092058</v>
      </c>
      <c r="F32" s="192">
        <v>15152</v>
      </c>
      <c r="G32" s="147">
        <f t="shared" si="2"/>
        <v>0.029775836217179667</v>
      </c>
      <c r="H32" s="172">
        <v>14913</v>
      </c>
      <c r="I32" s="143">
        <f t="shared" si="5"/>
        <v>0.01602628579092058</v>
      </c>
      <c r="J32" s="136"/>
    </row>
    <row r="33" spans="1:10" ht="16.5" customHeight="1">
      <c r="A33" s="148" t="s">
        <v>175</v>
      </c>
      <c r="B33" s="173">
        <v>7475</v>
      </c>
      <c r="C33" s="147">
        <f t="shared" si="0"/>
        <v>0.014689438735706046</v>
      </c>
      <c r="D33" s="172">
        <v>6568</v>
      </c>
      <c r="E33" s="143">
        <f t="shared" si="4"/>
        <v>0.1380937880633375</v>
      </c>
      <c r="F33" s="192">
        <v>7475</v>
      </c>
      <c r="G33" s="147">
        <f t="shared" si="2"/>
        <v>0.014689438735706046</v>
      </c>
      <c r="H33" s="172">
        <v>6568</v>
      </c>
      <c r="I33" s="143">
        <f t="shared" si="5"/>
        <v>0.1380937880633375</v>
      </c>
      <c r="J33" s="136"/>
    </row>
    <row r="34" spans="1:10" ht="16.5" customHeight="1">
      <c r="A34" s="148" t="s">
        <v>174</v>
      </c>
      <c r="B34" s="173">
        <v>2362</v>
      </c>
      <c r="C34" s="147">
        <f t="shared" si="0"/>
        <v>0.004641666126252533</v>
      </c>
      <c r="D34" s="172">
        <v>1688</v>
      </c>
      <c r="E34" s="143">
        <f t="shared" si="4"/>
        <v>0.3992890995260663</v>
      </c>
      <c r="F34" s="192">
        <v>2362</v>
      </c>
      <c r="G34" s="147">
        <f t="shared" si="2"/>
        <v>0.004641666126252533</v>
      </c>
      <c r="H34" s="172">
        <v>1688</v>
      </c>
      <c r="I34" s="143">
        <f t="shared" si="5"/>
        <v>0.3992890995260663</v>
      </c>
      <c r="J34" s="136"/>
    </row>
    <row r="35" spans="1:10" ht="16.5" customHeight="1">
      <c r="A35" s="148" t="s">
        <v>173</v>
      </c>
      <c r="B35" s="173">
        <v>2322</v>
      </c>
      <c r="C35" s="147">
        <f t="shared" si="0"/>
        <v>0.00456306043402133</v>
      </c>
      <c r="D35" s="172">
        <v>1462</v>
      </c>
      <c r="E35" s="143">
        <f t="shared" si="4"/>
        <v>0.588235294117647</v>
      </c>
      <c r="F35" s="192">
        <v>2322</v>
      </c>
      <c r="G35" s="147">
        <f t="shared" si="2"/>
        <v>0.00456306043402133</v>
      </c>
      <c r="H35" s="172">
        <v>1462</v>
      </c>
      <c r="I35" s="143">
        <f t="shared" si="5"/>
        <v>0.588235294117647</v>
      </c>
      <c r="J35" s="136"/>
    </row>
    <row r="36" spans="1:10" ht="16.5" customHeight="1">
      <c r="A36" s="148" t="s">
        <v>172</v>
      </c>
      <c r="B36" s="173">
        <v>691</v>
      </c>
      <c r="C36" s="147">
        <f aca="true" t="shared" si="6" ref="C36:C54">(B36/$B$4)</f>
        <v>0.0013579133332940305</v>
      </c>
      <c r="D36" s="172">
        <v>423</v>
      </c>
      <c r="E36" s="143">
        <f t="shared" si="4"/>
        <v>0.6335697399527187</v>
      </c>
      <c r="F36" s="192">
        <v>691</v>
      </c>
      <c r="G36" s="147">
        <f aca="true" t="shared" si="7" ref="G36:G54">(F36/$F$4)</f>
        <v>0.0013579133332940305</v>
      </c>
      <c r="H36" s="172">
        <v>423</v>
      </c>
      <c r="I36" s="143">
        <f t="shared" si="5"/>
        <v>0.6335697399527187</v>
      </c>
      <c r="J36" s="136"/>
    </row>
    <row r="37" spans="1:10" ht="16.5" customHeight="1" thickBot="1">
      <c r="A37" s="148" t="s">
        <v>103</v>
      </c>
      <c r="B37" s="173">
        <v>12048</v>
      </c>
      <c r="C37" s="147">
        <f t="shared" si="6"/>
        <v>0.023676034500038322</v>
      </c>
      <c r="D37" s="172">
        <v>10332</v>
      </c>
      <c r="E37" s="143">
        <f t="shared" si="4"/>
        <v>0.16608594657375142</v>
      </c>
      <c r="F37" s="192">
        <v>12048</v>
      </c>
      <c r="G37" s="147">
        <f t="shared" si="7"/>
        <v>0.023676034500038322</v>
      </c>
      <c r="H37" s="172">
        <v>10332</v>
      </c>
      <c r="I37" s="143">
        <f t="shared" si="5"/>
        <v>0.16608594657375142</v>
      </c>
      <c r="J37" s="136"/>
    </row>
    <row r="38" spans="1:10" ht="16.5" customHeight="1">
      <c r="A38" s="198" t="s">
        <v>171</v>
      </c>
      <c r="B38" s="197">
        <f>SUM(B39:B46)</f>
        <v>107860</v>
      </c>
      <c r="C38" s="195">
        <f t="shared" si="6"/>
        <v>0.21196024910143868</v>
      </c>
      <c r="D38" s="194">
        <f>SUM(D39:D46)</f>
        <v>96983</v>
      </c>
      <c r="E38" s="193">
        <f t="shared" si="4"/>
        <v>0.11215367641751639</v>
      </c>
      <c r="F38" s="196">
        <f>SUM(F39:F46)</f>
        <v>107860</v>
      </c>
      <c r="G38" s="195">
        <f t="shared" si="7"/>
        <v>0.21196024910143868</v>
      </c>
      <c r="H38" s="194">
        <f>SUM(H39:H46)</f>
        <v>96983</v>
      </c>
      <c r="I38" s="193">
        <f t="shared" si="5"/>
        <v>0.11215367641751639</v>
      </c>
      <c r="J38" s="136"/>
    </row>
    <row r="39" spans="1:10" ht="16.5" customHeight="1">
      <c r="A39" s="148" t="s">
        <v>170</v>
      </c>
      <c r="B39" s="173">
        <v>26297</v>
      </c>
      <c r="C39" s="147">
        <f t="shared" si="6"/>
        <v>0.05167734721509858</v>
      </c>
      <c r="D39" s="172">
        <v>26512</v>
      </c>
      <c r="E39" s="143">
        <f t="shared" si="4"/>
        <v>-0.008109535304767657</v>
      </c>
      <c r="F39" s="192">
        <v>26297</v>
      </c>
      <c r="G39" s="147">
        <f t="shared" si="7"/>
        <v>0.05167734721509858</v>
      </c>
      <c r="H39" s="172">
        <v>26512</v>
      </c>
      <c r="I39" s="143">
        <f t="shared" si="5"/>
        <v>-0.008109535304767657</v>
      </c>
      <c r="J39" s="136"/>
    </row>
    <row r="40" spans="1:10" ht="16.5" customHeight="1">
      <c r="A40" s="148" t="s">
        <v>169</v>
      </c>
      <c r="B40" s="173">
        <v>16025</v>
      </c>
      <c r="C40" s="147">
        <f t="shared" si="6"/>
        <v>0.03149140545012567</v>
      </c>
      <c r="D40" s="172">
        <v>11900</v>
      </c>
      <c r="E40" s="143">
        <f t="shared" si="4"/>
        <v>0.346638655462185</v>
      </c>
      <c r="F40" s="192">
        <v>16025</v>
      </c>
      <c r="G40" s="147">
        <f t="shared" si="7"/>
        <v>0.03149140545012567</v>
      </c>
      <c r="H40" s="172">
        <v>11900</v>
      </c>
      <c r="I40" s="143">
        <f t="shared" si="5"/>
        <v>0.346638655462185</v>
      </c>
      <c r="J40" s="136"/>
    </row>
    <row r="41" spans="1:10" ht="16.5" customHeight="1">
      <c r="A41" s="148" t="s">
        <v>168</v>
      </c>
      <c r="B41" s="173">
        <v>14943</v>
      </c>
      <c r="C41" s="147">
        <f t="shared" si="6"/>
        <v>0.029365121475271632</v>
      </c>
      <c r="D41" s="172">
        <v>15129</v>
      </c>
      <c r="E41" s="143">
        <f t="shared" si="4"/>
        <v>-0.012294269284156223</v>
      </c>
      <c r="F41" s="192">
        <v>14943</v>
      </c>
      <c r="G41" s="147">
        <f t="shared" si="7"/>
        <v>0.029365121475271632</v>
      </c>
      <c r="H41" s="172">
        <v>15129</v>
      </c>
      <c r="I41" s="143">
        <f t="shared" si="5"/>
        <v>-0.012294269284156223</v>
      </c>
      <c r="J41" s="136"/>
    </row>
    <row r="42" spans="1:10" ht="16.5" customHeight="1">
      <c r="A42" s="148" t="s">
        <v>167</v>
      </c>
      <c r="B42" s="173">
        <v>11617</v>
      </c>
      <c r="C42" s="147">
        <f t="shared" si="6"/>
        <v>0.02282905816624711</v>
      </c>
      <c r="D42" s="172">
        <v>7783</v>
      </c>
      <c r="E42" s="143">
        <f t="shared" si="4"/>
        <v>0.4926121033020685</v>
      </c>
      <c r="F42" s="192">
        <v>11617</v>
      </c>
      <c r="G42" s="147">
        <f t="shared" si="7"/>
        <v>0.02282905816624711</v>
      </c>
      <c r="H42" s="172">
        <v>7783</v>
      </c>
      <c r="I42" s="143">
        <f t="shared" si="5"/>
        <v>0.4926121033020685</v>
      </c>
      <c r="J42" s="136"/>
    </row>
    <row r="43" spans="1:10" ht="16.5" customHeight="1">
      <c r="A43" s="148" t="s">
        <v>166</v>
      </c>
      <c r="B43" s="173">
        <v>5639</v>
      </c>
      <c r="C43" s="147">
        <f t="shared" si="6"/>
        <v>0.011081437462293831</v>
      </c>
      <c r="D43" s="172">
        <v>5390</v>
      </c>
      <c r="E43" s="143">
        <f t="shared" si="4"/>
        <v>0.046196660482374696</v>
      </c>
      <c r="F43" s="192">
        <v>5639</v>
      </c>
      <c r="G43" s="147">
        <f t="shared" si="7"/>
        <v>0.011081437462293831</v>
      </c>
      <c r="H43" s="172">
        <v>5390</v>
      </c>
      <c r="I43" s="143">
        <f t="shared" si="5"/>
        <v>0.046196660482374696</v>
      </c>
      <c r="J43" s="136"/>
    </row>
    <row r="44" spans="1:10" ht="16.5" customHeight="1">
      <c r="A44" s="148" t="s">
        <v>165</v>
      </c>
      <c r="B44" s="173">
        <v>3758</v>
      </c>
      <c r="C44" s="147">
        <f t="shared" si="6"/>
        <v>0.007385004785121514</v>
      </c>
      <c r="D44" s="172">
        <v>3975</v>
      </c>
      <c r="E44" s="143">
        <f t="shared" si="4"/>
        <v>-0.05459119496855347</v>
      </c>
      <c r="F44" s="192">
        <v>3758</v>
      </c>
      <c r="G44" s="147">
        <f t="shared" si="7"/>
        <v>0.007385004785121514</v>
      </c>
      <c r="H44" s="172">
        <v>3975</v>
      </c>
      <c r="I44" s="143">
        <f t="shared" si="5"/>
        <v>-0.05459119496855347</v>
      </c>
      <c r="J44" s="136"/>
    </row>
    <row r="45" spans="1:10" ht="16.5" customHeight="1">
      <c r="A45" s="148" t="s">
        <v>164</v>
      </c>
      <c r="B45" s="173">
        <v>2483</v>
      </c>
      <c r="C45" s="147">
        <f t="shared" si="6"/>
        <v>0.0048794483452519214</v>
      </c>
      <c r="D45" s="172">
        <v>1098</v>
      </c>
      <c r="E45" s="143">
        <f t="shared" si="4"/>
        <v>1.261384335154827</v>
      </c>
      <c r="F45" s="192">
        <v>2483</v>
      </c>
      <c r="G45" s="147">
        <f t="shared" si="7"/>
        <v>0.0048794483452519214</v>
      </c>
      <c r="H45" s="172">
        <v>1098</v>
      </c>
      <c r="I45" s="143">
        <f t="shared" si="5"/>
        <v>1.261384335154827</v>
      </c>
      <c r="J45" s="136"/>
    </row>
    <row r="46" spans="1:10" ht="16.5" customHeight="1" thickBot="1">
      <c r="A46" s="148" t="s">
        <v>103</v>
      </c>
      <c r="B46" s="173">
        <v>27098</v>
      </c>
      <c r="C46" s="147">
        <f t="shared" si="6"/>
        <v>0.05325142620202842</v>
      </c>
      <c r="D46" s="172">
        <v>25196</v>
      </c>
      <c r="E46" s="143">
        <f t="shared" si="4"/>
        <v>0.07548817272582942</v>
      </c>
      <c r="F46" s="192">
        <v>27098</v>
      </c>
      <c r="G46" s="147">
        <f t="shared" si="7"/>
        <v>0.05325142620202842</v>
      </c>
      <c r="H46" s="172">
        <v>25196</v>
      </c>
      <c r="I46" s="143">
        <f t="shared" si="5"/>
        <v>0.07548817272582942</v>
      </c>
      <c r="J46" s="136"/>
    </row>
    <row r="47" spans="1:10" ht="16.5" customHeight="1">
      <c r="A47" s="198" t="s">
        <v>163</v>
      </c>
      <c r="B47" s="197">
        <f>SUM(B48:B53)</f>
        <v>13071</v>
      </c>
      <c r="C47" s="195">
        <f t="shared" si="6"/>
        <v>0.025686375078851336</v>
      </c>
      <c r="D47" s="194">
        <f>SUM(D48:D53)</f>
        <v>12688</v>
      </c>
      <c r="E47" s="193">
        <f t="shared" si="4"/>
        <v>0.030186002522068156</v>
      </c>
      <c r="F47" s="196">
        <f>SUM(F48:F53)</f>
        <v>13071</v>
      </c>
      <c r="G47" s="195">
        <f t="shared" si="7"/>
        <v>0.025686375078851336</v>
      </c>
      <c r="H47" s="194">
        <f>SUM(H48:H53)</f>
        <v>12688</v>
      </c>
      <c r="I47" s="193">
        <f t="shared" si="5"/>
        <v>0.030186002522068156</v>
      </c>
      <c r="J47" s="136"/>
    </row>
    <row r="48" spans="1:10" ht="16.5" customHeight="1">
      <c r="A48" s="148" t="s">
        <v>162</v>
      </c>
      <c r="B48" s="173">
        <v>3074</v>
      </c>
      <c r="C48" s="147">
        <f t="shared" si="6"/>
        <v>0.006040847447967944</v>
      </c>
      <c r="D48" s="172">
        <v>3059</v>
      </c>
      <c r="E48" s="143">
        <f t="shared" si="4"/>
        <v>0.00490356325596597</v>
      </c>
      <c r="F48" s="192">
        <v>3074</v>
      </c>
      <c r="G48" s="147">
        <f t="shared" si="7"/>
        <v>0.006040847447967944</v>
      </c>
      <c r="H48" s="172">
        <v>3059</v>
      </c>
      <c r="I48" s="143">
        <f t="shared" si="5"/>
        <v>0.00490356325596597</v>
      </c>
      <c r="J48" s="136"/>
    </row>
    <row r="49" spans="1:10" ht="16.5" customHeight="1">
      <c r="A49" s="148" t="s">
        <v>161</v>
      </c>
      <c r="B49" s="173">
        <v>2290</v>
      </c>
      <c r="C49" s="147">
        <f t="shared" si="6"/>
        <v>0.004500175880236368</v>
      </c>
      <c r="D49" s="172">
        <v>1883</v>
      </c>
      <c r="E49" s="143">
        <f t="shared" si="4"/>
        <v>0.21614445034519392</v>
      </c>
      <c r="F49" s="192">
        <v>2290</v>
      </c>
      <c r="G49" s="147">
        <f t="shared" si="7"/>
        <v>0.004500175880236368</v>
      </c>
      <c r="H49" s="172">
        <v>1883</v>
      </c>
      <c r="I49" s="143">
        <f t="shared" si="5"/>
        <v>0.21614445034519392</v>
      </c>
      <c r="J49" s="136"/>
    </row>
    <row r="50" spans="1:10" ht="16.5" customHeight="1">
      <c r="A50" s="148" t="s">
        <v>160</v>
      </c>
      <c r="B50" s="173">
        <v>1425</v>
      </c>
      <c r="C50" s="147">
        <f t="shared" si="6"/>
        <v>0.0028003277857366043</v>
      </c>
      <c r="D50" s="172">
        <v>1689</v>
      </c>
      <c r="E50" s="143">
        <f t="shared" si="4"/>
        <v>-0.15630550621669625</v>
      </c>
      <c r="F50" s="192">
        <v>1425</v>
      </c>
      <c r="G50" s="147">
        <f t="shared" si="7"/>
        <v>0.0028003277857366043</v>
      </c>
      <c r="H50" s="172">
        <v>1689</v>
      </c>
      <c r="I50" s="143">
        <f t="shared" si="5"/>
        <v>-0.15630550621669625</v>
      </c>
      <c r="J50" s="136"/>
    </row>
    <row r="51" spans="1:10" ht="16.5" customHeight="1">
      <c r="A51" s="148" t="s">
        <v>159</v>
      </c>
      <c r="B51" s="173">
        <v>998</v>
      </c>
      <c r="C51" s="147">
        <f t="shared" si="6"/>
        <v>0.001961212021168513</v>
      </c>
      <c r="D51" s="172">
        <v>944</v>
      </c>
      <c r="E51" s="143">
        <f t="shared" si="4"/>
        <v>0.05720338983050843</v>
      </c>
      <c r="F51" s="192">
        <v>998</v>
      </c>
      <c r="G51" s="147">
        <f t="shared" si="7"/>
        <v>0.001961212021168513</v>
      </c>
      <c r="H51" s="172">
        <v>944</v>
      </c>
      <c r="I51" s="143">
        <f t="shared" si="5"/>
        <v>0.05720338983050843</v>
      </c>
      <c r="J51" s="136"/>
    </row>
    <row r="52" spans="1:10" ht="16.5" customHeight="1">
      <c r="A52" s="148" t="s">
        <v>158</v>
      </c>
      <c r="B52" s="173">
        <v>750</v>
      </c>
      <c r="C52" s="147">
        <f t="shared" si="6"/>
        <v>0.0014738567293350548</v>
      </c>
      <c r="D52" s="172">
        <v>902</v>
      </c>
      <c r="E52" s="143">
        <f t="shared" si="4"/>
        <v>-0.1685144124168514</v>
      </c>
      <c r="F52" s="192">
        <v>750</v>
      </c>
      <c r="G52" s="147">
        <f t="shared" si="7"/>
        <v>0.0014738567293350548</v>
      </c>
      <c r="H52" s="172">
        <v>902</v>
      </c>
      <c r="I52" s="143">
        <f t="shared" si="5"/>
        <v>-0.1685144124168514</v>
      </c>
      <c r="J52" s="136"/>
    </row>
    <row r="53" spans="1:10" ht="16.5" customHeight="1" thickBot="1">
      <c r="A53" s="148" t="s">
        <v>103</v>
      </c>
      <c r="B53" s="173">
        <v>4534</v>
      </c>
      <c r="C53" s="147">
        <f t="shared" si="6"/>
        <v>0.00890995521440685</v>
      </c>
      <c r="D53" s="172">
        <v>4211</v>
      </c>
      <c r="E53" s="143">
        <f t="shared" si="4"/>
        <v>0.07670387081453334</v>
      </c>
      <c r="F53" s="192">
        <v>4534</v>
      </c>
      <c r="G53" s="147">
        <f t="shared" si="7"/>
        <v>0.00890995521440685</v>
      </c>
      <c r="H53" s="172">
        <v>4211</v>
      </c>
      <c r="I53" s="143">
        <f t="shared" si="5"/>
        <v>0.07670387081453334</v>
      </c>
      <c r="J53" s="136"/>
    </row>
    <row r="54" spans="1:10" ht="16.5" customHeight="1" thickBot="1">
      <c r="A54" s="191" t="s">
        <v>157</v>
      </c>
      <c r="B54" s="190">
        <v>1469</v>
      </c>
      <c r="C54" s="189">
        <f t="shared" si="6"/>
        <v>0.002886794047190927</v>
      </c>
      <c r="D54" s="188">
        <v>989</v>
      </c>
      <c r="E54" s="187">
        <f t="shared" si="4"/>
        <v>0.4853387259858444</v>
      </c>
      <c r="F54" s="190">
        <v>1469</v>
      </c>
      <c r="G54" s="189">
        <f t="shared" si="7"/>
        <v>0.002886794047190927</v>
      </c>
      <c r="H54" s="188">
        <v>989</v>
      </c>
      <c r="I54" s="187">
        <f t="shared" si="5"/>
        <v>0.4853387259858444</v>
      </c>
      <c r="J54" s="136"/>
    </row>
    <row r="55" ht="15">
      <c r="A55" s="5" t="s">
        <v>156</v>
      </c>
    </row>
    <row r="56" ht="15">
      <c r="A56" s="5"/>
    </row>
  </sheetData>
  <sheetProtection/>
  <mergeCells count="4">
    <mergeCell ref="B2:E2"/>
    <mergeCell ref="F2:I2"/>
    <mergeCell ref="A2:A3"/>
    <mergeCell ref="A1:I1"/>
  </mergeCells>
  <conditionalFormatting sqref="C1:C65536 G1:G65536 E1:E65536 I1:I65536">
    <cfRule type="cellIs" priority="1" dxfId="0" operator="lessThan" stopIfTrue="1">
      <formula>0</formula>
    </cfRule>
  </conditionalFormatting>
  <printOptions/>
  <pageMargins left="0.75" right="0.27" top="0.27" bottom="0.18" header="0.25" footer="0.18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Estadisticos Boletin Enero 2009</dc:title>
  <dc:subject/>
  <dc:creator>USUAEIO</dc:creator>
  <cp:keywords/>
  <dc:description/>
  <cp:lastModifiedBy>U.A.E AERONAUTICA CIVIL</cp:lastModifiedBy>
  <dcterms:created xsi:type="dcterms:W3CDTF">2002-02-28T23:59:34Z</dcterms:created>
  <dcterms:modified xsi:type="dcterms:W3CDTF">2009-03-02T18:26:23Z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AEVVZYF6TF2M-634-18</vt:lpwstr>
  </property>
  <property fmtid="{D5CDD505-2E9C-101B-9397-08002B2CF9AE}" pid="4" name="_dlc_DocIdItemGu">
    <vt:lpwstr>1f57890d-c1c6-44c3-87b1-2dfbf9d15060</vt:lpwstr>
  </property>
  <property fmtid="{D5CDD505-2E9C-101B-9397-08002B2CF9AE}" pid="5" name="_dlc_DocIdU">
    <vt:lpwstr>http://bog127/AAeronautica/Estadisticas/TAereo/EOperacionales/BolPubAnte/_layouts/DocIdRedir.aspx?ID=AEVVZYF6TF2M-634-18, AEVVZYF6TF2M-634-18</vt:lpwstr>
  </property>
  <property fmtid="{D5CDD505-2E9C-101B-9397-08002B2CF9AE}" pid="6" name="Cla">
    <vt:lpwstr>Origen-Destino AÑO 2009</vt:lpwstr>
  </property>
  <property fmtid="{D5CDD505-2E9C-101B-9397-08002B2CF9AE}" pid="7" name="Sesi">
    <vt:lpwstr>Boletines Mensuales Origen-Destino</vt:lpwstr>
  </property>
  <property fmtid="{D5CDD505-2E9C-101B-9397-08002B2CF9AE}" pid="8" name="Ord">
    <vt:lpwstr>70.0000000000000</vt:lpwstr>
  </property>
  <property fmtid="{D5CDD505-2E9C-101B-9397-08002B2CF9AE}" pid="9" name="TaskStat">
    <vt:lpwstr/>
  </property>
  <property fmtid="{D5CDD505-2E9C-101B-9397-08002B2CF9AE}" pid="10" name="Vigenc">
    <vt:lpwstr>2009</vt:lpwstr>
  </property>
  <property fmtid="{D5CDD505-2E9C-101B-9397-08002B2CF9AE}" pid="11" name="Transporte aér">
    <vt:lpwstr>Transporte aéreo</vt:lpwstr>
  </property>
  <property fmtid="{D5CDD505-2E9C-101B-9397-08002B2CF9AE}" pid="12" name="Taxis aére">
    <vt:lpwstr>Origen - Destino</vt:lpwstr>
  </property>
  <property fmtid="{D5CDD505-2E9C-101B-9397-08002B2CF9AE}" pid="13" name="Dependenc">
    <vt:lpwstr>Transporte aéreo</vt:lpwstr>
  </property>
  <property fmtid="{D5CDD505-2E9C-101B-9397-08002B2CF9AE}" pid="14" name="Te">
    <vt:lpwstr>Origen - Destino</vt:lpwstr>
  </property>
  <property fmtid="{D5CDD505-2E9C-101B-9397-08002B2CF9AE}" pid="15" name="Forma">
    <vt:lpwstr>/Style%20Library/Images/xls.svg</vt:lpwstr>
  </property>
</Properties>
</file>